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40" yWindow="65521" windowWidth="4815" windowHeight="11760"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 sheetId="9" r:id="rId9"/>
    <sheet name="CDS-I" sheetId="10" r:id="rId10"/>
    <sheet name="CDS-J" sheetId="11" r:id="rId11"/>
    <sheet name="CDS Definitions" sheetId="12" r:id="rId12"/>
  </sheets>
  <definedNames>
    <definedName name="_xlnm.Print_Area" localSheetId="3">'CDS-C'!$A$1:$G$268</definedName>
    <definedName name="_xlnm.Print_Area" localSheetId="8">'CDS-H '!$A$1:$F$151</definedName>
    <definedName name="_xlnm.Print_Area" localSheetId="9">'CDS-I'!$A$1:$K$52</definedName>
  </definedNames>
  <calcPr fullCalcOnLoad="1"/>
</workbook>
</file>

<file path=xl/sharedStrings.xml><?xml version="1.0" encoding="utf-8"?>
<sst xmlns="http://schemas.openxmlformats.org/spreadsheetml/2006/main" count="1866" uniqueCount="1057">
  <si>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</si>
  <si>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</si>
  <si>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</si>
  <si>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</si>
  <si>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</si>
  <si>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</si>
  <si>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</si>
  <si>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Illinois State University</t>
  </si>
  <si>
    <t>Admissions, Campus Box 2200</t>
  </si>
  <si>
    <t>Normal, IL  61790-2200</t>
  </si>
  <si>
    <t>(309) 438-2111</t>
  </si>
  <si>
    <t>www.ilstu.edu</t>
  </si>
  <si>
    <t>(309) 438-2181</t>
  </si>
  <si>
    <t>(800) 366-2478</t>
  </si>
  <si>
    <t>Campus Box 2200</t>
  </si>
  <si>
    <t>(309) 438-3932</t>
  </si>
  <si>
    <t>admissions@ilstu.edu</t>
  </si>
  <si>
    <t>www.admissions.ilstu.edu/apply</t>
  </si>
  <si>
    <t>Linda Thomas</t>
  </si>
  <si>
    <t>Administrative Aide</t>
  </si>
  <si>
    <t>Planning &amp; Institutional Research</t>
  </si>
  <si>
    <t>Campus Box 3490</t>
  </si>
  <si>
    <t>Normal, IL 61790-3490</t>
  </si>
  <si>
    <t>309-438-3439</t>
  </si>
  <si>
    <t>309-438-5283</t>
  </si>
  <si>
    <t>llthomas@ilstu.edu</t>
  </si>
  <si>
    <t>http://www.pir.ilstu.edu/universityfacts/common_data_set/index.shtml</t>
  </si>
  <si>
    <t xml:space="preserve"> √</t>
  </si>
  <si>
    <t>--</t>
  </si>
  <si>
    <t>---</t>
  </si>
  <si>
    <t xml:space="preserve"> -- no, 5% don't have rank</t>
  </si>
  <si>
    <t>9/1</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</si>
  <si>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</si>
  <si>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</si>
  <si>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</si>
  <si>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</si>
  <si>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</si>
  <si>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</si>
  <si>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</si>
  <si>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</si>
  <si>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</si>
  <si>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</si>
  <si>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</si>
  <si>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</si>
  <si>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</si>
  <si>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</si>
  <si>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</si>
  <si>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</si>
  <si>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</si>
  <si>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</si>
  <si>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</si>
  <si>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</si>
  <si>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</si>
  <si>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</si>
  <si>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</si>
  <si>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</si>
  <si>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</si>
  <si>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</si>
  <si>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</si>
  <si>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</si>
  <si>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</si>
  <si>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</si>
  <si>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</si>
  <si>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</si>
  <si>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</si>
  <si>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</si>
  <si>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</si>
  <si>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</si>
  <si>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</si>
  <si>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</si>
  <si>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</si>
  <si>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</si>
  <si>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</si>
  <si>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</si>
  <si>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</si>
  <si>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</si>
  <si>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</si>
  <si>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</si>
  <si>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</si>
  <si>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</si>
  <si>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</si>
  <si>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</si>
  <si>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</si>
  <si>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</si>
  <si>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</si>
  <si>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</si>
  <si>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</si>
  <si>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</si>
  <si>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</si>
  <si>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</si>
  <si>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</si>
  <si>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</si>
  <si>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</si>
  <si>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</si>
  <si>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</si>
  <si>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</si>
  <si>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</si>
  <si>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</si>
  <si>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</si>
  <si>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</si>
  <si>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</si>
  <si>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</si>
  <si>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</si>
  <si>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</si>
  <si>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</si>
  <si>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</si>
  <si>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</si>
  <si>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</si>
  <si>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</si>
  <si>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</si>
  <si>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</si>
  <si>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</si>
  <si>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</si>
  <si>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</si>
  <si>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</si>
  <si>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</si>
  <si>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</si>
  <si>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</si>
  <si>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</si>
  <si>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</si>
  <si>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</si>
  <si>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</si>
  <si>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</si>
  <si>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</si>
  <si>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</si>
  <si>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</si>
  <si>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</si>
  <si>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</si>
  <si>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</si>
  <si>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</si>
  <si>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</si>
  <si>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</si>
  <si>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</si>
  <si>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</si>
  <si>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</si>
  <si>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</si>
  <si>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</si>
  <si>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</si>
  <si>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</si>
  <si>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</si>
  <si>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</si>
  <si>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</si>
  <si>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</si>
  <si>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</si>
  <si>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</si>
  <si>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</si>
  <si>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</si>
  <si>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</si>
  <si>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</si>
  <si>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</si>
  <si>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</si>
  <si>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</si>
  <si>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</si>
  <si>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</si>
  <si>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</si>
  <si>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</si>
  <si>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</si>
  <si>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</si>
  <si>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</si>
  <si>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</si>
  <si>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</si>
  <si>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</si>
  <si>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</si>
  <si>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</si>
  <si>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</si>
  <si>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</si>
  <si>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</si>
  <si>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</si>
  <si>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</si>
  <si>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</si>
  <si>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</si>
  <si>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</si>
  <si>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</si>
  <si>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</si>
  <si>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</si>
  <si>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</si>
  <si>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</si>
  <si>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</si>
  <si>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</si>
  <si>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</si>
  <si>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</si>
  <si>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</si>
  <si>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</si>
  <si>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</si>
  <si>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</si>
  <si>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</si>
  <si>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</si>
  <si>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</si>
  <si>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</si>
  <si>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</si>
  <si>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</si>
  <si>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</si>
  <si>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</si>
  <si>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</si>
  <si>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</si>
  <si>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</si>
  <si>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</si>
  <si>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</si>
  <si>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</si>
  <si>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</si>
  <si>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</si>
  <si>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</si>
  <si>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</si>
  <si>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</si>
  <si>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</si>
  <si>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</si>
  <si>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</si>
  <si>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</si>
  <si>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</si>
  <si>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</si>
  <si>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</si>
  <si>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t>2004-2005 
final</t>
  </si>
  <si>
    <t>2005-2006 estimated</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</si>
  <si>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</si>
  <si>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</si>
  <si>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</si>
  <si>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</si>
  <si>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</si>
  <si>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</si>
  <si>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</si>
  <si>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</si>
  <si>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</si>
  <si>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</si>
  <si>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</si>
  <si>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</si>
  <si>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</si>
  <si>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</si>
  <si>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</si>
  <si>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</si>
  <si>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</si>
  <si>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</si>
  <si>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</si>
  <si>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</si>
  <si>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</si>
  <si>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</si>
  <si>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</si>
  <si>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</si>
  <si>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</si>
  <si>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</si>
  <si>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</si>
  <si>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</si>
  <si>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</si>
  <si>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</si>
  <si>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</si>
  <si>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</si>
  <si>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</si>
  <si>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</si>
  <si>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</si>
  <si>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</si>
  <si>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</si>
  <si>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</si>
  <si>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</si>
  <si>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</si>
  <si>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</si>
  <si>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</si>
  <si>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</si>
  <si>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</si>
  <si>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</si>
  <si>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</si>
  <si>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</si>
  <si>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t>For Two-Year Institutions -- Not Applicable</t>
  </si>
  <si>
    <t>2005-06 AMOUNTS</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</si>
  <si>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</si>
  <si>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</si>
  <si>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</si>
  <si>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</si>
  <si>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</si>
  <si>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</si>
  <si>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</si>
  <si>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</si>
  <si>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</si>
  <si>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</si>
  <si>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</si>
  <si>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</si>
  <si>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</si>
  <si>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</si>
  <si>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</si>
  <si>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</si>
  <si>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</si>
  <si>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</si>
  <si>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</si>
  <si>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</si>
  <si>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</si>
  <si>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</si>
  <si>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</si>
  <si>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</si>
  <si>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</si>
  <si>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</si>
  <si>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</si>
  <si>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</si>
  <si>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</si>
  <si>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</si>
  <si>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</si>
  <si>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</si>
  <si>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</si>
  <si>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</si>
  <si>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</si>
  <si>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</si>
  <si>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</si>
  <si>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</si>
  <si>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</si>
  <si>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</si>
  <si>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</si>
  <si>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</si>
  <si>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</si>
  <si>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</si>
  <si>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</si>
  <si>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</si>
  <si>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</si>
  <si>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</si>
  <si>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</si>
  <si>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</si>
  <si>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</si>
  <si>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</si>
  <si>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</si>
  <si>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</si>
  <si>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</si>
  <si>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</si>
  <si>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</si>
  <si>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</si>
  <si>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</si>
  <si>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</si>
  <si>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</si>
  <si>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</si>
  <si>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</si>
  <si>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</si>
  <si>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</si>
  <si>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t>d)</t>
  </si>
  <si>
    <t>e)</t>
  </si>
  <si>
    <t>f)</t>
  </si>
  <si>
    <t>g)</t>
  </si>
  <si>
    <t>h)</t>
  </si>
  <si>
    <t>i)</t>
  </si>
  <si>
    <t>j)</t>
  </si>
  <si>
    <t>k)</t>
  </si>
  <si>
    <t>l)</t>
  </si>
  <si>
    <t>m)</t>
  </si>
  <si>
    <t>Full-time
Undergrad
(Incl. Fresh.)</t>
  </si>
  <si>
    <t>Less Than
Full-time
Undergrad</t>
  </si>
  <si>
    <t>n)</t>
  </si>
  <si>
    <t>o)</t>
  </si>
  <si>
    <t>p)</t>
  </si>
  <si>
    <t>H2A</t>
  </si>
  <si>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</si>
  <si>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</si>
  <si>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</si>
  <si>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</si>
  <si>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</si>
  <si>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</si>
  <si>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</si>
  <si>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</si>
  <si>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</si>
  <si>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</si>
  <si>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</si>
  <si>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</si>
  <si>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</si>
  <si>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</si>
  <si>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</si>
  <si>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</si>
  <si>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</si>
  <si>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</si>
  <si>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</si>
  <si>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</si>
  <si>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</si>
  <si>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</si>
  <si>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</si>
  <si>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</si>
  <si>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</si>
  <si>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</si>
  <si>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</si>
  <si>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</si>
  <si>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</si>
  <si>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</si>
  <si>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</si>
  <si>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</si>
  <si>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</si>
  <si>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</si>
  <si>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</si>
  <si>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</si>
  <si>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</si>
  <si>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</si>
  <si>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</si>
  <si>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</si>
  <si>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</si>
  <si>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</si>
  <si>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</si>
  <si>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</si>
  <si>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</si>
  <si>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</si>
  <si>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</si>
  <si>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</si>
  <si>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</si>
  <si>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</si>
  <si>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</si>
  <si>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</si>
  <si>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</si>
  <si>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</si>
  <si>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</si>
  <si>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Social studies</t>
  </si>
  <si>
    <t>History</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</si>
  <si>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</si>
  <si>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</si>
  <si>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</si>
  <si>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</si>
  <si>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</si>
  <si>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</si>
  <si>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</si>
  <si>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</si>
  <si>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</si>
  <si>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</si>
  <si>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</si>
  <si>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</si>
  <si>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</si>
  <si>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</si>
  <si>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</si>
  <si>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</si>
  <si>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</si>
  <si>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</si>
  <si>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</si>
  <si>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</si>
  <si>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</si>
  <si>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</si>
  <si>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</si>
  <si>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</si>
  <si>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</si>
  <si>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</si>
  <si>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</si>
  <si>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</si>
  <si>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</si>
  <si>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</si>
  <si>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</si>
  <si>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</si>
  <si>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</si>
  <si>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</si>
  <si>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</si>
  <si>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</si>
  <si>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</si>
  <si>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</si>
  <si>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</si>
  <si>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</si>
  <si>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</si>
  <si>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</si>
  <si>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</si>
  <si>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</si>
  <si>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</si>
  <si>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</si>
  <si>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</si>
  <si>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</si>
  <si>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</si>
  <si>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</si>
  <si>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</si>
  <si>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</si>
  <si>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</si>
  <si>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</si>
  <si>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</si>
  <si>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</si>
  <si>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</si>
  <si>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</si>
  <si>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</si>
  <si>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</si>
  <si>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</si>
  <si>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</si>
  <si>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</si>
  <si>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</si>
  <si>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</si>
  <si>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</si>
  <si>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</si>
  <si>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</si>
  <si>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</si>
  <si>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</si>
  <si>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</si>
  <si>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</si>
  <si>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</si>
  <si>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</si>
  <si>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</si>
  <si>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</si>
  <si>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</si>
  <si>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</si>
  <si>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</si>
  <si>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</si>
  <si>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</si>
  <si>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</si>
  <si>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</si>
  <si>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</si>
  <si>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</si>
  <si>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</si>
  <si>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</si>
  <si>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</si>
  <si>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</si>
  <si>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</si>
  <si>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</si>
  <si>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</si>
  <si>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</si>
  <si>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</si>
  <si>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</si>
  <si>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</si>
  <si>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</si>
  <si>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</si>
  <si>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</si>
  <si>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</si>
  <si>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</si>
  <si>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</si>
  <si>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</si>
  <si>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</si>
  <si>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</si>
  <si>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</si>
  <si>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</si>
  <si>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</si>
  <si>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</si>
  <si>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</si>
  <si>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</si>
  <si>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</si>
  <si>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</si>
  <si>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</si>
  <si>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</si>
  <si>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</si>
  <si>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</si>
  <si>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</si>
  <si>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</si>
  <si>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</si>
  <si>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</si>
  <si>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</si>
  <si>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</si>
  <si>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</si>
  <si>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</si>
  <si>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</si>
  <si>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</si>
  <si>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</si>
  <si>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</si>
  <si>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</si>
  <si>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</si>
  <si>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</si>
  <si>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</si>
  <si>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B22</t>
  </si>
  <si>
    <t>C. FIRST-TIME, FIRST-YEAR (FRESHMAN) ADMISSION</t>
  </si>
  <si>
    <t>Applications</t>
  </si>
  <si>
    <t>Do you have a policy of placing students on a waiting list?</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</si>
  <si>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</si>
  <si>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</si>
  <si>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</si>
  <si>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</si>
  <si>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</si>
  <si>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</si>
  <si>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Significant changes to test requirement question</t>
  </si>
  <si>
    <t>New GPA bands</t>
  </si>
  <si>
    <t>Fee information for on-line applications</t>
  </si>
  <si>
    <t>Housing deposit item added</t>
  </si>
  <si>
    <t>Early action “restrictive” added</t>
  </si>
  <si>
    <t>per credit hour clarified (tuition only)</t>
  </si>
  <si>
    <t>H7 and H8</t>
  </si>
  <si>
    <t>Forms updated; H8 moved up to follow H6 (to keep international info together)</t>
  </si>
  <si>
    <t>Section J</t>
  </si>
  <si>
    <t>every CIP heading now has a row</t>
  </si>
  <si>
    <t>If there is a separate URL for your school’s online application, please specify: ______________</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</si>
  <si>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</si>
  <si>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</si>
  <si>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</si>
  <si>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t>X</t>
  </si>
  <si>
    <t>Tuition Waivers
Reporting is optional. Report tuition waivers in this row if you choose to report them. Do not report tuition waivers elsewhere.</t>
  </si>
  <si>
    <r>
      <t>Need-based $</t>
    </r>
    <r>
      <rPr>
        <sz val="10"/>
        <rFont val="Times New Roman"/>
        <family val="1"/>
      </rPr>
      <t xml:space="preserve"> (Include non-need-based aid used to meet need.)</t>
    </r>
  </si>
  <si>
    <r>
      <t xml:space="preserve">Non-need-based $     </t>
    </r>
    <r>
      <rPr>
        <sz val="10"/>
        <rFont val="Times New Roman"/>
        <family val="1"/>
      </rPr>
      <t xml:space="preserve"> (Exclude non-need-based aid used to meet need.)</t>
    </r>
  </si>
  <si>
    <r>
      <t>Number of Enrolled Students Awarded Aid:</t>
    </r>
    <r>
      <rPr>
        <sz val="10"/>
        <rFont val="Times New Roman"/>
        <family val="1"/>
      </rPr>
      <t xml:space="preserve">  List the number of degree-seeking full-time and less-than-full-time undergraduates who applied for and were awarded financial aid from any source. </t>
    </r>
    <r>
      <rPr>
        <b/>
        <sz val="10"/>
        <rFont val="Times New Roman"/>
        <family val="1"/>
      </rPr>
      <t>Aid that is non-need-based but that was used to meet need should b</t>
    </r>
  </si>
  <si>
    <r>
      <t xml:space="preserve">Number of students in line </t>
    </r>
    <r>
      <rPr>
        <b/>
        <sz val="10"/>
        <rFont val="Times New Roman"/>
        <family val="1"/>
      </rPr>
      <t>a</t>
    </r>
    <r>
      <rPr>
        <sz val="10"/>
        <rFont val="Times New Roman"/>
        <family val="1"/>
      </rPr>
      <t xml:space="preserve"> who applied for need-based financial aid</t>
    </r>
  </si>
  <si>
    <r>
      <t xml:space="preserve">Number of students in line </t>
    </r>
    <r>
      <rPr>
        <b/>
        <sz val="10"/>
        <rFont val="Times New Roman"/>
        <family val="1"/>
      </rPr>
      <t>b</t>
    </r>
    <r>
      <rPr>
        <sz val="10"/>
        <rFont val="Times New Roman"/>
        <family val="1"/>
      </rPr>
      <t xml:space="preserve"> who were determined to have financial need</t>
    </r>
  </si>
  <si>
    <r>
      <t xml:space="preserve">Number of students in line </t>
    </r>
    <r>
      <rPr>
        <b/>
        <sz val="10"/>
        <rFont val="Times New Roman"/>
        <family val="1"/>
      </rPr>
      <t>c</t>
    </r>
    <r>
      <rPr>
        <sz val="10"/>
        <rFont val="Times New Roman"/>
        <family val="1"/>
      </rPr>
      <t xml:space="preserve"> who were awarded any financial aid</t>
    </r>
  </si>
  <si>
    <r>
      <t xml:space="preserve">Number of students in line </t>
    </r>
    <r>
      <rPr>
        <b/>
        <sz val="10"/>
        <rFont val="Times New Roman"/>
        <family val="1"/>
      </rPr>
      <t>d</t>
    </r>
    <r>
      <rPr>
        <sz val="10"/>
        <rFont val="Times New Roman"/>
        <family val="1"/>
      </rPr>
      <t xml:space="preserve"> who were awarded any need-based scholarship or grant aid</t>
    </r>
  </si>
  <si>
    <r>
      <t xml:space="preserve">Number of students in line </t>
    </r>
    <r>
      <rPr>
        <b/>
        <sz val="10"/>
        <rFont val="Times New Roman"/>
        <family val="1"/>
      </rPr>
      <t>d</t>
    </r>
    <r>
      <rPr>
        <sz val="10"/>
        <rFont val="Times New Roman"/>
        <family val="1"/>
      </rPr>
      <t xml:space="preserve"> who were awarded any need-based self-help aid</t>
    </r>
  </si>
  <si>
    <r>
      <t xml:space="preserve">Number of students in line </t>
    </r>
    <r>
      <rPr>
        <b/>
        <sz val="10"/>
        <rFont val="Times New Roman"/>
        <family val="1"/>
      </rPr>
      <t>d</t>
    </r>
    <r>
      <rPr>
        <sz val="10"/>
        <rFont val="Times New Roman"/>
        <family val="1"/>
      </rPr>
      <t xml:space="preserve"> who were awarded any non-need-based scholarship or grant aid</t>
    </r>
  </si>
  <si>
    <r>
      <t xml:space="preserve">Number of students in line </t>
    </r>
    <r>
      <rPr>
        <b/>
        <sz val="10"/>
        <rFont val="Times New Roman"/>
        <family val="1"/>
      </rPr>
      <t>d</t>
    </r>
    <r>
      <rPr>
        <sz val="10"/>
        <rFont val="Times New Roman"/>
        <family val="1"/>
      </rPr>
      <t xml:space="preserve"> whose need was fully met (</t>
    </r>
    <r>
      <rPr>
        <u val="single"/>
        <sz val="10"/>
        <rFont val="Times New Roman"/>
        <family val="1"/>
      </rPr>
      <t>exclude PLUS loans, unsubsidized loans, and private alternative loans</t>
    </r>
    <r>
      <rPr>
        <sz val="10"/>
        <rFont val="Times New Roman"/>
        <family val="1"/>
      </rPr>
      <t>)</t>
    </r>
  </si>
  <si>
    <r>
      <t>On average, the percentage of need that was met of students who were awarded any need-based aid. Exclude any aid that was awarded in excess of need as well as any resources that were awarded to replace EFC (</t>
    </r>
    <r>
      <rPr>
        <u val="single"/>
        <sz val="10"/>
        <rFont val="Times New Roman"/>
        <family val="1"/>
      </rPr>
      <t>PLUS loans, unsubsidized loans, and private alte</t>
    </r>
  </si>
  <si>
    <r>
      <t xml:space="preserve">The average financial aid package of those in line </t>
    </r>
    <r>
      <rPr>
        <b/>
        <sz val="10"/>
        <rFont val="Times New Roman"/>
        <family val="1"/>
      </rPr>
      <t>d</t>
    </r>
    <r>
      <rPr>
        <sz val="10"/>
        <rFont val="Times New Roman"/>
        <family val="1"/>
      </rPr>
      <t>. Exclude any resources that were awarded to replace EFC (</t>
    </r>
    <r>
      <rPr>
        <u val="single"/>
        <sz val="10"/>
        <rFont val="Times New Roman"/>
        <family val="1"/>
      </rPr>
      <t>PLUS loans, unsubsidized loans, and private alternative loans</t>
    </r>
    <r>
      <rPr>
        <sz val="10"/>
        <rFont val="Times New Roman"/>
        <family val="1"/>
      </rPr>
      <t>)</t>
    </r>
  </si>
  <si>
    <r>
      <t>Average need-based scholarship and grant award of those in line</t>
    </r>
    <r>
      <rPr>
        <b/>
        <sz val="10"/>
        <rFont val="Times New Roman"/>
        <family val="1"/>
      </rPr>
      <t xml:space="preserve"> e</t>
    </r>
  </si>
  <si>
    <r>
      <t>Average need-based self-help award (</t>
    </r>
    <r>
      <rPr>
        <u val="single"/>
        <sz val="10"/>
        <rFont val="Times New Roman"/>
        <family val="1"/>
      </rPr>
      <t>excluding PLUS loans, unsubsidized loans, and private alternative loans</t>
    </r>
    <r>
      <rPr>
        <sz val="10"/>
        <rFont val="Times New Roman"/>
        <family val="1"/>
      </rPr>
      <t xml:space="preserve">) of those in line </t>
    </r>
    <r>
      <rPr>
        <b/>
        <sz val="10"/>
        <rFont val="Times New Roman"/>
        <family val="1"/>
      </rPr>
      <t>f</t>
    </r>
  </si>
  <si>
    <r>
      <t>Average need-based loan (</t>
    </r>
    <r>
      <rPr>
        <u val="single"/>
        <sz val="10"/>
        <rFont val="Times New Roman"/>
        <family val="1"/>
      </rPr>
      <t>excluding PLUS loans, unsubsidized loans, and private alternative loans</t>
    </r>
    <r>
      <rPr>
        <sz val="10"/>
        <rFont val="Times New Roman"/>
        <family val="1"/>
      </rPr>
      <t>) of those in line</t>
    </r>
    <r>
      <rPr>
        <b/>
        <sz val="10"/>
        <rFont val="Times New Roman"/>
        <family val="1"/>
      </rPr>
      <t xml:space="preserve"> f </t>
    </r>
    <r>
      <rPr>
        <sz val="10"/>
        <rFont val="Times New Roman"/>
        <family val="1"/>
      </rPr>
      <t>who were awarded a need-based loan</t>
    </r>
  </si>
  <si>
    <r>
      <t>Number of Enrolled Students Awarded Non-need-based Scholarships and Grants:</t>
    </r>
    <r>
      <rPr>
        <sz val="10"/>
        <rFont val="Times New Roman"/>
        <family val="1"/>
      </rPr>
      <t xml:space="preserve">  List the number of degree-seeking full-time and less-than-full-time undergraduates who had no financial need and who were awarded institutional--not external--non-need-based scho</t>
    </r>
  </si>
  <si>
    <r>
      <t xml:space="preserve">Number of students in line </t>
    </r>
    <r>
      <rPr>
        <b/>
        <sz val="10"/>
        <rFont val="Times New Roman"/>
        <family val="1"/>
      </rPr>
      <t>a</t>
    </r>
    <r>
      <rPr>
        <sz val="10"/>
        <rFont val="Times New Roman"/>
        <family val="1"/>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</si>
  <si>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10"/>
        <rFont val="Times New Roman"/>
        <family val="1"/>
      </rPr>
      <t>n</t>
    </r>
  </si>
  <si>
    <r>
      <t xml:space="preserve">Number of students in line </t>
    </r>
    <r>
      <rPr>
        <b/>
        <sz val="10"/>
        <rFont val="Times New Roman"/>
        <family val="1"/>
      </rPr>
      <t>a</t>
    </r>
    <r>
      <rPr>
        <sz val="10"/>
        <rFont val="Times New Roman"/>
        <family val="1"/>
      </rPr>
      <t xml:space="preserve"> who were awarded an institutional non-need-based athletic scholarship or grant</t>
    </r>
  </si>
  <si>
    <r>
      <t xml:space="preserve">Average dollar amount of institutional non-need-based athletic scholarships and grants awarded to students in line </t>
    </r>
    <r>
      <rPr>
        <b/>
        <sz val="10"/>
        <rFont val="Times New Roman"/>
        <family val="1"/>
      </rPr>
      <t>p</t>
    </r>
  </si>
  <si>
    <r>
      <t>Aid to Undergraduate Degree-seeking Nonresident Aliens</t>
    </r>
    <r>
      <rPr>
        <sz val="10"/>
        <rFont val="Times New Roman"/>
        <family val="1"/>
      </rPr>
      <t xml:space="preserve">  (Note: Report numbers and dollar amounts for the same academic year checked in item H1.)</t>
    </r>
  </si>
  <si>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2004-2005 academic year (see the next item below), use the 2004-2005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</si>
  <si>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</si>
  <si>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</si>
  <si>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</si>
  <si>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</si>
  <si>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</si>
  <si>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</si>
  <si>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</si>
  <si>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</si>
  <si>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</si>
  <si>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</si>
  <si>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</si>
  <si>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</si>
  <si>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</si>
  <si>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</si>
  <si>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</si>
  <si>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</si>
  <si>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</si>
  <si>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</si>
  <si>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</si>
  <si>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</si>
  <si>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</si>
  <si>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</si>
  <si>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</si>
  <si>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</si>
  <si>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</si>
  <si>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</si>
  <si>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</si>
  <si>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</si>
  <si>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</si>
  <si>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</si>
  <si>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</si>
  <si>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</si>
  <si>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</si>
  <si>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</si>
  <si>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</si>
  <si>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</si>
  <si>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</si>
  <si>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</si>
  <si>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</si>
  <si>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</si>
  <si>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</si>
  <si>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</si>
  <si>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</si>
  <si>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</si>
  <si>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</si>
  <si>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</si>
  <si>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</si>
  <si>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</si>
  <si>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</si>
  <si>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</si>
  <si>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</si>
  <si>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</si>
  <si>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</si>
  <si>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</si>
  <si>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</si>
  <si>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</si>
  <si>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</si>
  <si>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</si>
  <si>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</si>
  <si>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</si>
  <si>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</si>
  <si>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</si>
  <si>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</si>
  <si>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</si>
  <si>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</si>
  <si>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</si>
  <si>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</si>
  <si>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</si>
  <si>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</si>
  <si>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</si>
  <si>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</si>
  <si>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</si>
  <si>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</si>
  <si>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</si>
  <si>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</si>
  <si>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</si>
  <si>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</si>
  <si>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</si>
  <si>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</si>
  <si>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</si>
  <si>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</si>
  <si>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</si>
  <si>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</si>
  <si>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</si>
  <si>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</si>
  <si>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</si>
  <si>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</si>
  <si>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</si>
  <si>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</si>
  <si>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</si>
  <si>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</si>
  <si>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</si>
  <si>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</si>
  <si>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</si>
  <si>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</si>
  <si>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</si>
  <si>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</si>
  <si>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</si>
  <si>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</si>
  <si>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</si>
  <si>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</si>
  <si>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</si>
  <si>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</si>
  <si>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</si>
  <si>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</si>
  <si>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</si>
  <si>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</si>
  <si>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</si>
  <si>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</si>
  <si>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</si>
  <si>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</si>
  <si>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</si>
  <si>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</si>
  <si>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</si>
  <si>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</si>
  <si>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</si>
  <si>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</si>
  <si>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</si>
  <si>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</si>
  <si>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</si>
  <si>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</si>
  <si>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</si>
  <si>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</si>
  <si>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</si>
  <si>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</si>
  <si>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</si>
  <si>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</si>
  <si>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</si>
  <si>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</si>
  <si>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</si>
  <si>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</si>
  <si>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</si>
  <si>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</si>
  <si>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</si>
  <si>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</si>
  <si>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</si>
  <si>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</si>
  <si>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</si>
  <si>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</si>
  <si>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</si>
  <si>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</si>
  <si>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</si>
  <si>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Associate degree: </t>
    </r>
    <r>
      <rPr>
        <sz val="10"/>
        <color indexed="8"/>
        <rFont val="Arial"/>
        <family val="2"/>
      </rPr>
      <t>An award that normally requires at least two but less than four years of full-time equivalent college work.</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</si>
  <si>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</si>
  <si>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</si>
  <si>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</si>
  <si>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</si>
  <si>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</si>
  <si>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</si>
  <si>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</si>
  <si>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</si>
  <si>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</si>
  <si>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</si>
  <si>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</si>
  <si>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</si>
  <si>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</si>
  <si>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</si>
  <si>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</si>
  <si>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</si>
  <si>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r>
      <t xml:space="preserve">Are your responses to the CDS posted for reference on your institution's Web site?  </t>
    </r>
    <r>
      <rPr>
        <b/>
        <sz val="10"/>
        <rFont val="Arial"/>
        <family val="2"/>
      </rPr>
      <t>Yes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</si>
  <si>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</si>
  <si>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</si>
  <si>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</si>
  <si>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</si>
  <si>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</si>
  <si>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</si>
  <si>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</si>
  <si>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</si>
  <si>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</si>
  <si>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</si>
  <si>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</si>
  <si>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</si>
  <si>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</si>
  <si>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</si>
  <si>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</si>
  <si>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</si>
  <si>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</si>
  <si>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</si>
  <si>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</si>
  <si>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</si>
  <si>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</si>
  <si>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</si>
  <si>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</si>
  <si>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</si>
  <si>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</si>
  <si>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</si>
  <si>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</si>
  <si>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</si>
  <si>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</si>
  <si>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</si>
  <si>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</si>
  <si>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</si>
  <si>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</si>
  <si>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</si>
  <si>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</si>
  <si>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</si>
  <si>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</si>
  <si>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</si>
  <si>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</si>
  <si>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</si>
  <si>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</si>
  <si>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</si>
  <si>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</si>
  <si>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</si>
  <si>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</si>
  <si>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</si>
  <si>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</si>
  <si>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</si>
  <si>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</si>
  <si>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</si>
  <si>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</si>
  <si>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</si>
  <si>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</si>
  <si>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</si>
  <si>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</si>
  <si>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</si>
  <si>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</si>
  <si>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</si>
  <si>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</si>
  <si>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</si>
  <si>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</si>
  <si>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</si>
  <si>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</si>
  <si>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</si>
  <si>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</si>
  <si>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</si>
  <si>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</si>
  <si>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</si>
  <si>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</si>
  <si>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</si>
  <si>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</si>
  <si>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</si>
  <si>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</si>
  <si>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</si>
  <si>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If yes, please answer the questions below for fall 2004 admissions: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</si>
  <si>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</si>
  <si>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</si>
  <si>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</si>
  <si>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</si>
  <si>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</si>
  <si>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</si>
  <si>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</si>
  <si>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</si>
  <si>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</si>
  <si>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</si>
  <si>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</si>
  <si>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</si>
  <si>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</si>
  <si>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N/Ap</t>
  </si>
  <si>
    <t>30 credits</t>
  </si>
  <si>
    <t>Suggest a 3.0</t>
  </si>
  <si>
    <t>Some D if not in major. Otherwise C</t>
  </si>
  <si>
    <t>Credit Hours</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</si>
  <si>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</si>
  <si>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</si>
  <si>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</si>
  <si>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</si>
  <si>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</si>
  <si>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</si>
  <si>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</si>
  <si>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</si>
  <si>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</si>
  <si>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</si>
  <si>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</si>
  <si>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</si>
  <si>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</si>
  <si>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</si>
  <si>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</si>
  <si>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</si>
  <si>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Foreign language#</t>
  </si>
  <si>
    <t>#or fine arts. *Included in the social studies unit-emphasis on history and government</t>
  </si>
  <si>
    <t>@from units listed above but may include fundamentals of computing or vocational education courses</t>
  </si>
  <si>
    <t>Academic electives@</t>
  </si>
  <si>
    <t>History*</t>
  </si>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</sst>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0.0"/>
  </numFmts>
  <fonts count="3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b/>
      <sz val="8"/>
      <name val="Arial"/>
      <family val="2"/>
    </font>
    <font>
      <sz val="7"/>
      <name val="Arial"/>
      <family val="2"/>
    </font>
    <font>
      <b/>
      <sz val="11"/>
      <name val="Times New Roman"/>
      <family val="1"/>
    </font>
    <font>
      <sz val="10"/>
      <color indexed="13"/>
      <name val="Arial"/>
      <family val="2"/>
    </font>
    <font>
      <sz val="12"/>
      <name val="Times New Roman"/>
      <family val="1"/>
    </font>
    <font>
      <b/>
      <i/>
      <sz val="10"/>
      <name val="Times New Roman"/>
      <family val="1"/>
    </font>
    <font>
      <u val="single"/>
      <sz val="10"/>
      <name val="Times New Roman"/>
      <family val="1"/>
    </font>
    <font>
      <b/>
      <sz val="10"/>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62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21" applyBorder="1" applyAlignment="1">
      <alignment horizontal="center"/>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8" xfId="0" applyBorder="1" applyAlignment="1">
      <alignment/>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applyAlignment="1">
      <alignment/>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2" xfId="0" applyFont="1" applyFill="1" applyBorder="1" applyAlignment="1">
      <alignment horizontal="center" vertical="center" wrapText="1"/>
    </xf>
    <xf numFmtId="0" fontId="14" fillId="0" borderId="12" xfId="0" applyFont="1" applyBorder="1" applyAlignment="1">
      <alignment horizontal="left" vertical="top" wrapText="1"/>
    </xf>
    <xf numFmtId="0" fontId="9" fillId="0" borderId="12" xfId="0" applyFont="1" applyBorder="1" applyAlignment="1">
      <alignment horizontal="left" vertical="top" wrapText="1"/>
    </xf>
    <xf numFmtId="0" fontId="0" fillId="0" borderId="12" xfId="0" applyFont="1" applyBorder="1" applyAlignment="1">
      <alignment horizontal="left" vertical="top" wrapText="1"/>
    </xf>
    <xf numFmtId="0" fontId="17" fillId="0" borderId="12" xfId="0" applyFont="1" applyBorder="1" applyAlignment="1">
      <alignment horizontal="left" vertical="top" wrapText="1"/>
    </xf>
    <xf numFmtId="0" fontId="2" fillId="0" borderId="12" xfId="0" applyFont="1" applyBorder="1" applyAlignment="1">
      <alignment horizontal="center" vertical="top" wrapText="1"/>
    </xf>
    <xf numFmtId="0" fontId="0" fillId="0" borderId="12" xfId="0" applyBorder="1" applyAlignment="1">
      <alignment horizontal="left" vertical="top" wrapText="1"/>
    </xf>
    <xf numFmtId="0" fontId="0" fillId="0" borderId="1" xfId="0" applyBorder="1" applyAlignment="1">
      <alignment wrapText="1"/>
    </xf>
    <xf numFmtId="0" fontId="9" fillId="0" borderId="1" xfId="0" applyFont="1" applyBorder="1" applyAlignment="1">
      <alignment wrapText="1"/>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13" xfId="0" applyBorder="1" applyAlignment="1">
      <alignment horizontal="left" vertical="top" wrapText="1"/>
    </xf>
    <xf numFmtId="0" fontId="0" fillId="0" borderId="4" xfId="0" applyFont="1" applyBorder="1" applyAlignment="1">
      <alignment/>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4"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9" fontId="0" fillId="0" borderId="0" xfId="0" applyNumberFormat="1" applyAlignment="1">
      <alignment/>
    </xf>
    <xf numFmtId="9" fontId="0" fillId="0" borderId="0" xfId="21" applyFont="1" applyBorder="1" applyAlignment="1">
      <alignment horizontal="left"/>
    </xf>
    <xf numFmtId="171" fontId="0" fillId="0" borderId="0" xfId="0" applyNumberFormat="1" applyFont="1" applyBorder="1" applyAlignment="1">
      <alignment horizontal="center" vertical="top" wrapText="1"/>
    </xf>
    <xf numFmtId="0" fontId="10" fillId="0" borderId="0" xfId="0" applyFont="1" applyAlignment="1">
      <alignment vertical="top" wrapText="1"/>
    </xf>
    <xf numFmtId="0" fontId="22"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24"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4" borderId="12" xfId="0" applyFont="1" applyFill="1" applyBorder="1" applyAlignment="1">
      <alignment horizontal="lef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6" fillId="0" borderId="0" xfId="0" applyFont="1" applyAlignment="1">
      <alignment/>
    </xf>
    <xf numFmtId="0" fontId="2" fillId="0" borderId="0" xfId="0" applyFont="1" applyFill="1" applyAlignment="1">
      <alignment horizontal="left" vertical="top"/>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9" xfId="0" applyBorder="1" applyAlignment="1">
      <alignment/>
    </xf>
    <xf numFmtId="0" fontId="9" fillId="0" borderId="7" xfId="0" applyFont="1" applyBorder="1" applyAlignment="1">
      <alignment/>
    </xf>
    <xf numFmtId="0" fontId="0" fillId="0" borderId="13"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5"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5" xfId="0" applyFont="1" applyBorder="1" applyAlignment="1">
      <alignment vertical="top" wrapText="1"/>
    </xf>
    <xf numFmtId="0" fontId="13" fillId="0" borderId="16" xfId="0" applyFont="1" applyBorder="1" applyAlignment="1">
      <alignment vertical="top" wrapText="1"/>
    </xf>
    <xf numFmtId="0" fontId="13" fillId="0" borderId="16" xfId="0" applyFont="1" applyBorder="1" applyAlignment="1">
      <alignment horizontal="center" vertical="top" wrapText="1"/>
    </xf>
    <xf numFmtId="0" fontId="13" fillId="0" borderId="17" xfId="0" applyFont="1" applyBorder="1" applyAlignment="1">
      <alignment vertical="top" wrapText="1"/>
    </xf>
    <xf numFmtId="0" fontId="13" fillId="0" borderId="18" xfId="0" applyFont="1" applyBorder="1" applyAlignment="1">
      <alignment vertical="top" wrapText="1"/>
    </xf>
    <xf numFmtId="0" fontId="13" fillId="0" borderId="18" xfId="0" applyFont="1" applyBorder="1" applyAlignment="1">
      <alignment horizontal="center" vertical="top" wrapText="1"/>
    </xf>
    <xf numFmtId="182" fontId="2" fillId="0" borderId="1" xfId="21" applyNumberFormat="1" applyFont="1" applyBorder="1" applyAlignment="1">
      <alignment horizontal="center" vertical="center"/>
    </xf>
    <xf numFmtId="0" fontId="0" fillId="0" borderId="0" xfId="0" applyAlignment="1">
      <alignment horizontal="center"/>
    </xf>
    <xf numFmtId="182" fontId="13" fillId="0" borderId="16" xfId="0" applyNumberFormat="1" applyFont="1" applyBorder="1" applyAlignment="1">
      <alignment horizontal="center" vertical="top" wrapText="1"/>
    </xf>
    <xf numFmtId="182" fontId="13" fillId="0" borderId="18" xfId="0" applyNumberFormat="1" applyFont="1" applyBorder="1" applyAlignment="1">
      <alignment horizontal="center" vertical="top" wrapText="1"/>
    </xf>
    <xf numFmtId="2" fontId="13" fillId="0" borderId="18" xfId="0" applyNumberFormat="1" applyFont="1" applyBorder="1" applyAlignment="1">
      <alignment horizontal="center" vertical="top" wrapText="1"/>
    </xf>
    <xf numFmtId="0" fontId="21" fillId="0" borderId="5" xfId="20" applyBorder="1" applyAlignment="1">
      <alignment horizontal="left" vertical="top" wrapText="1"/>
    </xf>
    <xf numFmtId="0" fontId="2" fillId="0" borderId="1" xfId="0" applyFont="1" applyBorder="1" applyAlignment="1">
      <alignment horizontal="center"/>
    </xf>
    <xf numFmtId="37" fontId="0" fillId="0" borderId="1" xfId="0" applyNumberFormat="1" applyFont="1" applyBorder="1" applyAlignment="1">
      <alignment horizontal="right"/>
    </xf>
    <xf numFmtId="3" fontId="0" fillId="0" borderId="1" xfId="0" applyNumberFormat="1" applyBorder="1" applyAlignment="1">
      <alignment horizontal="right"/>
    </xf>
    <xf numFmtId="176" fontId="0" fillId="0" borderId="1" xfId="21" applyNumberFormat="1" applyBorder="1" applyAlignment="1">
      <alignment horizontal="right"/>
    </xf>
    <xf numFmtId="3" fontId="0" fillId="0" borderId="0" xfId="0" applyNumberFormat="1" applyAlignment="1">
      <alignment/>
    </xf>
    <xf numFmtId="3" fontId="0" fillId="0" borderId="1" xfId="0" applyNumberFormat="1" applyFont="1" applyBorder="1" applyAlignment="1">
      <alignment horizontal="right" vertical="top" wrapText="1"/>
    </xf>
    <xf numFmtId="3" fontId="0" fillId="0" borderId="1" xfId="0" applyNumberFormat="1" applyBorder="1" applyAlignment="1">
      <alignment/>
    </xf>
    <xf numFmtId="3" fontId="0" fillId="0" borderId="0" xfId="0" applyNumberFormat="1" applyBorder="1" applyAlignment="1">
      <alignment/>
    </xf>
    <xf numFmtId="3" fontId="0" fillId="0" borderId="1" xfId="0" applyNumberFormat="1" applyBorder="1" applyAlignment="1">
      <alignment horizontal="center" vertical="center"/>
    </xf>
    <xf numFmtId="3" fontId="0" fillId="0" borderId="2" xfId="0" applyNumberFormat="1" applyBorder="1" applyAlignment="1">
      <alignment/>
    </xf>
    <xf numFmtId="3" fontId="0" fillId="0" borderId="1" xfId="0" applyNumberFormat="1" applyBorder="1" applyAlignment="1">
      <alignment/>
    </xf>
    <xf numFmtId="3" fontId="0" fillId="0" borderId="0" xfId="0" applyNumberFormat="1" applyBorder="1" applyAlignment="1">
      <alignment/>
    </xf>
    <xf numFmtId="3" fontId="0" fillId="0" borderId="7" xfId="0" applyNumberFormat="1" applyBorder="1" applyAlignment="1">
      <alignment/>
    </xf>
    <xf numFmtId="3" fontId="2" fillId="0" borderId="1" xfId="0" applyNumberFormat="1" applyFont="1" applyBorder="1" applyAlignment="1">
      <alignment horizontal="center" vertical="center" wrapText="1"/>
    </xf>
    <xf numFmtId="3" fontId="2" fillId="2" borderId="1" xfId="0" applyNumberFormat="1" applyFont="1" applyFill="1" applyBorder="1" applyAlignment="1">
      <alignment horizontal="center" vertical="center" wrapText="1"/>
    </xf>
    <xf numFmtId="3" fontId="0" fillId="0" borderId="19" xfId="0" applyNumberFormat="1" applyBorder="1" applyAlignment="1">
      <alignment horizontal="center" vertical="center"/>
    </xf>
    <xf numFmtId="3" fontId="0" fillId="0" borderId="5" xfId="0" applyNumberFormat="1" applyBorder="1" applyAlignment="1">
      <alignment/>
    </xf>
    <xf numFmtId="3" fontId="7" fillId="3" borderId="9" xfId="0" applyNumberFormat="1" applyFont="1" applyFill="1" applyBorder="1" applyAlignment="1">
      <alignment vertical="center"/>
    </xf>
    <xf numFmtId="3" fontId="0" fillId="0" borderId="0" xfId="0" applyNumberFormat="1" applyBorder="1" applyAlignment="1">
      <alignment horizontal="center" vertical="center"/>
    </xf>
    <xf numFmtId="3" fontId="0" fillId="0" borderId="1" xfId="0" applyNumberFormat="1" applyBorder="1" applyAlignment="1">
      <alignment wrapText="1"/>
    </xf>
    <xf numFmtId="3" fontId="0" fillId="0" borderId="0" xfId="0" applyNumberFormat="1" applyBorder="1" applyAlignment="1">
      <alignment wrapText="1"/>
    </xf>
    <xf numFmtId="3" fontId="0" fillId="0" borderId="1" xfId="0" applyNumberFormat="1" applyFill="1" applyBorder="1" applyAlignment="1">
      <alignment vertical="top" wrapText="1"/>
    </xf>
    <xf numFmtId="3" fontId="0" fillId="0" borderId="0" xfId="0" applyNumberFormat="1" applyBorder="1" applyAlignment="1">
      <alignment vertical="top" wrapText="1"/>
    </xf>
    <xf numFmtId="3" fontId="11" fillId="0" borderId="0" xfId="0" applyNumberFormat="1" applyFont="1" applyAlignment="1">
      <alignment vertical="top" wrapText="1"/>
    </xf>
    <xf numFmtId="3" fontId="0" fillId="0" borderId="0" xfId="0" applyNumberFormat="1" applyFont="1" applyAlignment="1">
      <alignment horizontal="left" vertical="top" wrapText="1"/>
    </xf>
    <xf numFmtId="3" fontId="0" fillId="3" borderId="1" xfId="0" applyNumberFormat="1" applyFont="1" applyFill="1" applyBorder="1" applyAlignment="1">
      <alignment horizontal="center"/>
    </xf>
    <xf numFmtId="3" fontId="0" fillId="0" borderId="19" xfId="0" applyNumberFormat="1" applyBorder="1" applyAlignment="1">
      <alignment/>
    </xf>
    <xf numFmtId="3" fontId="0" fillId="0" borderId="1" xfId="0" applyNumberFormat="1" applyBorder="1" applyAlignment="1">
      <alignment horizontal="right" vertical="top"/>
    </xf>
    <xf numFmtId="3" fontId="0" fillId="0" borderId="3" xfId="0" applyNumberFormat="1" applyBorder="1" applyAlignment="1">
      <alignment horizontal="right" vertical="top"/>
    </xf>
    <xf numFmtId="3" fontId="11" fillId="0" borderId="1" xfId="0" applyNumberFormat="1" applyFont="1" applyBorder="1" applyAlignment="1">
      <alignment vertical="top" wrapText="1"/>
    </xf>
    <xf numFmtId="3" fontId="11" fillId="0" borderId="0" xfId="0" applyNumberFormat="1" applyFont="1" applyBorder="1" applyAlignment="1">
      <alignment vertical="top" wrapText="1"/>
    </xf>
    <xf numFmtId="3" fontId="0" fillId="0" borderId="1" xfId="0" applyNumberFormat="1" applyFont="1" applyBorder="1" applyAlignment="1">
      <alignment horizontal="right" vertical="center" wrapText="1"/>
    </xf>
    <xf numFmtId="10" fontId="0" fillId="0" borderId="1" xfId="21" applyNumberFormat="1" applyFont="1" applyBorder="1" applyAlignment="1" quotePrefix="1">
      <alignment horizontal="right"/>
    </xf>
    <xf numFmtId="16" fontId="0" fillId="0" borderId="1" xfId="0" applyNumberFormat="1" applyBorder="1" applyAlignment="1" quotePrefix="1">
      <alignment horizontal="right"/>
    </xf>
    <xf numFmtId="2" fontId="0" fillId="0" borderId="1" xfId="0" applyNumberFormat="1" applyBorder="1" applyAlignment="1">
      <alignment horizontal="right" vertical="top"/>
    </xf>
    <xf numFmtId="0" fontId="9" fillId="0" borderId="0" xfId="0" applyFont="1" applyFill="1" applyBorder="1" applyAlignment="1">
      <alignment vertical="top" wrapText="1"/>
    </xf>
    <xf numFmtId="0" fontId="0" fillId="0" borderId="1" xfId="0" applyFill="1" applyBorder="1" applyAlignment="1">
      <alignment horizontal="left" vertical="top" wrapText="1"/>
    </xf>
    <xf numFmtId="49" fontId="28" fillId="0" borderId="1" xfId="0" applyNumberFormat="1" applyFont="1" applyBorder="1" applyAlignment="1">
      <alignment horizontal="center" vertical="center"/>
    </xf>
    <xf numFmtId="1" fontId="0" fillId="0" borderId="1" xfId="0" applyNumberFormat="1" applyFont="1" applyBorder="1" applyAlignment="1">
      <alignment horizontal="right" wrapText="1"/>
    </xf>
    <xf numFmtId="176" fontId="0" fillId="0" borderId="1" xfId="0" applyNumberFormat="1" applyBorder="1" applyAlignment="1">
      <alignment horizontal="right" wrapText="1"/>
    </xf>
    <xf numFmtId="183" fontId="0" fillId="0" borderId="1" xfId="0" applyNumberFormat="1" applyFont="1" applyFill="1" applyBorder="1" applyAlignment="1">
      <alignment vertical="top"/>
    </xf>
    <xf numFmtId="0" fontId="9" fillId="0" borderId="1" xfId="0" applyFont="1" applyFill="1" applyBorder="1" applyAlignment="1">
      <alignment vertical="top" wrapText="1"/>
    </xf>
    <xf numFmtId="0" fontId="0" fillId="0" borderId="1" xfId="0" applyFill="1" applyBorder="1" applyAlignment="1">
      <alignment vertical="top" wrapText="1"/>
    </xf>
    <xf numFmtId="3" fontId="9" fillId="0" borderId="1" xfId="0" applyNumberFormat="1" applyFont="1" applyFill="1" applyBorder="1" applyAlignment="1">
      <alignment vertical="top" wrapText="1"/>
    </xf>
    <xf numFmtId="0" fontId="10" fillId="0" borderId="0" xfId="0" applyFont="1" applyFill="1" applyAlignment="1">
      <alignment wrapText="1"/>
    </xf>
    <xf numFmtId="0" fontId="0" fillId="0" borderId="0" xfId="0" applyFill="1" applyBorder="1" applyAlignment="1">
      <alignment horizontal="left" vertical="top" wrapText="1"/>
    </xf>
    <xf numFmtId="3" fontId="0" fillId="0" borderId="0" xfId="0" applyNumberFormat="1" applyFill="1" applyBorder="1" applyAlignment="1">
      <alignment horizontal="center" vertical="center"/>
    </xf>
    <xf numFmtId="0" fontId="0" fillId="0" borderId="0" xfId="0" applyFill="1" applyBorder="1" applyAlignment="1">
      <alignment horizontal="center"/>
    </xf>
    <xf numFmtId="3" fontId="0" fillId="0" borderId="0" xfId="0" applyNumberFormat="1" applyFill="1" applyAlignment="1">
      <alignment/>
    </xf>
    <xf numFmtId="0" fontId="0" fillId="0" borderId="0" xfId="0" applyFill="1" applyBorder="1" applyAlignment="1">
      <alignment vertical="top" wrapText="1"/>
    </xf>
    <xf numFmtId="3" fontId="11" fillId="0" borderId="0" xfId="0" applyNumberFormat="1" applyFont="1" applyFill="1" applyBorder="1" applyAlignment="1">
      <alignment vertical="top" wrapText="1"/>
    </xf>
    <xf numFmtId="0" fontId="0" fillId="0" borderId="0" xfId="0" applyFont="1" applyFill="1" applyAlignment="1">
      <alignment/>
    </xf>
    <xf numFmtId="0" fontId="9" fillId="0" borderId="0" xfId="0" applyFont="1" applyFill="1" applyBorder="1" applyAlignment="1">
      <alignment wrapText="1"/>
    </xf>
    <xf numFmtId="0" fontId="0" fillId="0" borderId="0" xfId="0" applyFill="1" applyBorder="1" applyAlignment="1">
      <alignment wrapText="1"/>
    </xf>
    <xf numFmtId="3" fontId="0" fillId="0" borderId="0" xfId="0" applyNumberFormat="1" applyFill="1" applyBorder="1" applyAlignment="1">
      <alignment wrapText="1"/>
    </xf>
    <xf numFmtId="3" fontId="11" fillId="0" borderId="0" xfId="0" applyNumberFormat="1" applyFont="1" applyFill="1" applyAlignment="1">
      <alignment vertical="top" wrapText="1"/>
    </xf>
    <xf numFmtId="0" fontId="2" fillId="0" borderId="1" xfId="0" applyFont="1" applyFill="1" applyBorder="1" applyAlignment="1">
      <alignment horizontal="center"/>
    </xf>
    <xf numFmtId="0" fontId="0" fillId="0" borderId="0" xfId="0" applyFill="1" applyBorder="1" applyAlignment="1">
      <alignment horizontal="center" vertical="center"/>
    </xf>
    <xf numFmtId="0" fontId="9" fillId="0" borderId="7" xfId="0" applyFont="1" applyFill="1" applyBorder="1" applyAlignment="1">
      <alignment/>
    </xf>
    <xf numFmtId="171" fontId="0" fillId="0" borderId="1" xfId="0" applyNumberFormat="1" applyFill="1" applyBorder="1" applyAlignment="1">
      <alignment horizontal="right" vertical="top"/>
    </xf>
    <xf numFmtId="0" fontId="0" fillId="0" borderId="4" xfId="0" applyFill="1" applyBorder="1" applyAlignment="1">
      <alignment/>
    </xf>
    <xf numFmtId="0" fontId="0" fillId="0" borderId="1" xfId="0" applyFill="1" applyBorder="1" applyAlignment="1">
      <alignment horizontal="center" vertical="center"/>
    </xf>
    <xf numFmtId="0" fontId="0" fillId="0" borderId="0" xfId="0" applyFill="1" applyBorder="1" applyAlignment="1">
      <alignment/>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3" fontId="0" fillId="0" borderId="1" xfId="0" applyNumberFormat="1" applyFill="1" applyBorder="1" applyAlignment="1">
      <alignment horizontal="center" vertical="center"/>
    </xf>
    <xf numFmtId="0" fontId="0" fillId="0" borderId="1" xfId="0" applyFill="1" applyBorder="1" applyAlignment="1">
      <alignment horizontal="left" vertical="center" indent="1"/>
    </xf>
    <xf numFmtId="0" fontId="8" fillId="0" borderId="6" xfId="0" applyFont="1" applyFill="1" applyBorder="1" applyAlignment="1">
      <alignment vertical="center"/>
    </xf>
    <xf numFmtId="0" fontId="7" fillId="0" borderId="9" xfId="0" applyFont="1" applyFill="1" applyBorder="1" applyAlignment="1">
      <alignment vertical="center"/>
    </xf>
    <xf numFmtId="3" fontId="7" fillId="0" borderId="9" xfId="0" applyNumberFormat="1" applyFont="1" applyFill="1" applyBorder="1" applyAlignment="1">
      <alignment vertical="center"/>
    </xf>
    <xf numFmtId="0" fontId="7" fillId="0" borderId="5" xfId="0" applyFont="1" applyFill="1" applyBorder="1" applyAlignment="1">
      <alignment vertical="center"/>
    </xf>
    <xf numFmtId="0" fontId="0" fillId="0" borderId="1" xfId="0" applyFill="1" applyBorder="1" applyAlignment="1">
      <alignment horizontal="left" vertical="center" wrapText="1" indent="1"/>
    </xf>
    <xf numFmtId="0" fontId="5" fillId="0" borderId="0" xfId="0" applyFont="1" applyFill="1" applyAlignment="1">
      <alignment/>
    </xf>
    <xf numFmtId="0" fontId="14" fillId="0" borderId="0" xfId="0" applyFont="1" applyFill="1" applyAlignment="1">
      <alignment/>
    </xf>
    <xf numFmtId="0" fontId="12" fillId="0" borderId="0" xfId="0" applyFont="1" applyFill="1" applyAlignment="1">
      <alignment horizontal="center" vertical="top" wrapText="1"/>
    </xf>
    <xf numFmtId="3" fontId="12" fillId="0" borderId="0" xfId="0" applyNumberFormat="1" applyFont="1" applyFill="1" applyAlignment="1">
      <alignment horizontal="center" vertical="top" wrapText="1"/>
    </xf>
    <xf numFmtId="0" fontId="12"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0" fillId="0" borderId="1" xfId="0" applyFont="1" applyFill="1" applyBorder="1" applyAlignment="1">
      <alignment vertical="top" wrapText="1"/>
    </xf>
    <xf numFmtId="0" fontId="16" fillId="0" borderId="1" xfId="0" applyFont="1" applyFill="1" applyBorder="1" applyAlignment="1">
      <alignment horizontal="center" vertical="top" wrapText="1"/>
    </xf>
    <xf numFmtId="3" fontId="16" fillId="0" borderId="1" xfId="0" applyNumberFormat="1" applyFont="1" applyFill="1" applyBorder="1" applyAlignment="1">
      <alignment horizontal="center" vertical="top" wrapText="1"/>
    </xf>
    <xf numFmtId="0" fontId="2" fillId="0" borderId="1" xfId="0" applyFont="1" applyFill="1" applyBorder="1" applyAlignment="1">
      <alignment horizontal="center" wrapText="1"/>
    </xf>
    <xf numFmtId="3" fontId="14" fillId="0" borderId="1" xfId="0" applyNumberFormat="1" applyFont="1" applyFill="1" applyBorder="1" applyAlignment="1">
      <alignment horizontal="center" vertical="top" wrapText="1"/>
    </xf>
    <xf numFmtId="0" fontId="9" fillId="0" borderId="1" xfId="0" applyFont="1" applyFill="1" applyBorder="1" applyAlignment="1">
      <alignment wrapText="1"/>
    </xf>
    <xf numFmtId="0" fontId="0" fillId="0" borderId="1" xfId="0" applyFill="1" applyBorder="1" applyAlignment="1">
      <alignment wrapText="1"/>
    </xf>
    <xf numFmtId="3" fontId="0" fillId="0" borderId="1" xfId="0" applyNumberFormat="1" applyFill="1" applyBorder="1" applyAlignment="1">
      <alignment wrapText="1"/>
    </xf>
    <xf numFmtId="3" fontId="11" fillId="0" borderId="1" xfId="0" applyNumberFormat="1" applyFont="1" applyFill="1" applyBorder="1" applyAlignment="1">
      <alignment vertical="top" wrapText="1"/>
    </xf>
    <xf numFmtId="0" fontId="0" fillId="0" borderId="6" xfId="0" applyFill="1" applyBorder="1" applyAlignment="1">
      <alignment horizontal="center" vertical="center"/>
    </xf>
    <xf numFmtId="3" fontId="0" fillId="0" borderId="5" xfId="0" applyNumberFormat="1" applyFill="1" applyBorder="1" applyAlignment="1">
      <alignment horizontal="center" vertical="center"/>
    </xf>
    <xf numFmtId="9" fontId="0" fillId="0" borderId="1" xfId="0" applyNumberFormat="1" applyBorder="1" applyAlignment="1">
      <alignment/>
    </xf>
    <xf numFmtId="9" fontId="0" fillId="0" borderId="3" xfId="0" applyNumberFormat="1" applyBorder="1" applyAlignment="1">
      <alignment/>
    </xf>
    <xf numFmtId="0" fontId="10" fillId="0" borderId="0" xfId="0" applyFont="1" applyAlignment="1">
      <alignment/>
    </xf>
    <xf numFmtId="0" fontId="10" fillId="0" borderId="0" xfId="0" applyFont="1" applyAlignment="1">
      <alignment horizontal="left" vertical="top"/>
    </xf>
    <xf numFmtId="0" fontId="22" fillId="0" borderId="0" xfId="0" applyFont="1" applyAlignment="1">
      <alignment horizontal="left" vertical="top"/>
    </xf>
    <xf numFmtId="0" fontId="13" fillId="0" borderId="0" xfId="0" applyFont="1" applyAlignment="1">
      <alignment horizontal="left" vertical="top"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3" fillId="0" borderId="0" xfId="0" applyFont="1" applyBorder="1" applyAlignment="1">
      <alignment horizontal="left" vertical="top" wrapText="1"/>
    </xf>
    <xf numFmtId="0" fontId="10" fillId="0" borderId="0" xfId="0" applyFont="1" applyBorder="1" applyAlignment="1">
      <alignment horizontal="left" vertical="top" wrapText="1"/>
    </xf>
    <xf numFmtId="49" fontId="10" fillId="0" borderId="0"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0" fontId="10" fillId="2" borderId="6" xfId="0" applyFont="1" applyFill="1" applyBorder="1" applyAlignment="1">
      <alignment/>
    </xf>
    <xf numFmtId="0" fontId="10" fillId="2" borderId="5" xfId="0" applyFont="1" applyFill="1" applyBorder="1" applyAlignment="1">
      <alignment/>
    </xf>
    <xf numFmtId="0" fontId="22" fillId="0" borderId="1" xfId="0" applyFont="1" applyBorder="1" applyAlignment="1">
      <alignment horizontal="center" vertical="center" wrapText="1"/>
    </xf>
    <xf numFmtId="5" fontId="10" fillId="0" borderId="1" xfId="0" applyNumberFormat="1" applyFont="1" applyBorder="1" applyAlignment="1">
      <alignment/>
    </xf>
    <xf numFmtId="175" fontId="22" fillId="0" borderId="1" xfId="0" applyNumberFormat="1" applyFont="1" applyBorder="1" applyAlignment="1">
      <alignment/>
    </xf>
    <xf numFmtId="175" fontId="10" fillId="0" borderId="1" xfId="0" applyNumberFormat="1" applyFont="1" applyBorder="1" applyAlignment="1">
      <alignment/>
    </xf>
    <xf numFmtId="0" fontId="10" fillId="2" borderId="1" xfId="0" applyFont="1" applyFill="1" applyBorder="1" applyAlignment="1">
      <alignment/>
    </xf>
    <xf numFmtId="175" fontId="10" fillId="0" borderId="5" xfId="0" applyNumberFormat="1" applyFont="1" applyBorder="1" applyAlignment="1">
      <alignment/>
    </xf>
    <xf numFmtId="0" fontId="22" fillId="0" borderId="1" xfId="0" applyFont="1" applyBorder="1" applyAlignment="1">
      <alignment horizontal="center" wrapText="1"/>
    </xf>
    <xf numFmtId="0" fontId="10" fillId="0" borderId="6" xfId="0" applyFont="1" applyBorder="1" applyAlignment="1">
      <alignment vertical="top"/>
    </xf>
    <xf numFmtId="0" fontId="10" fillId="0" borderId="5" xfId="0" applyFont="1" applyBorder="1" applyAlignment="1">
      <alignment vertical="top" wrapText="1"/>
    </xf>
    <xf numFmtId="3" fontId="10" fillId="0" borderId="1" xfId="0" applyNumberFormat="1" applyFont="1" applyBorder="1" applyAlignment="1">
      <alignment horizontal="center" vertical="center"/>
    </xf>
    <xf numFmtId="176" fontId="10" fillId="0" borderId="1" xfId="21" applyNumberFormat="1" applyFont="1" applyBorder="1" applyAlignment="1">
      <alignment horizontal="center" vertical="center"/>
    </xf>
    <xf numFmtId="177" fontId="10" fillId="0" borderId="1" xfId="17" applyNumberFormat="1"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vertical="center" wrapText="1"/>
    </xf>
    <xf numFmtId="177" fontId="10" fillId="0" borderId="0" xfId="0" applyNumberFormat="1" applyFont="1" applyAlignment="1">
      <alignment/>
    </xf>
    <xf numFmtId="0" fontId="10" fillId="0" borderId="1" xfId="0" applyFont="1" applyBorder="1" applyAlignment="1">
      <alignment horizontal="center" vertical="center"/>
    </xf>
    <xf numFmtId="178" fontId="10" fillId="0" borderId="1" xfId="17" applyNumberFormat="1" applyFont="1" applyBorder="1" applyAlignment="1">
      <alignment horizontal="center" vertical="center"/>
    </xf>
    <xf numFmtId="0" fontId="10" fillId="0" borderId="0" xfId="0" applyFont="1" applyBorder="1" applyAlignment="1">
      <alignment vertical="top"/>
    </xf>
    <xf numFmtId="0" fontId="10" fillId="0" borderId="0" xfId="0" applyFont="1" applyBorder="1" applyAlignment="1">
      <alignment vertical="top" wrapText="1"/>
    </xf>
    <xf numFmtId="178" fontId="10" fillId="0" borderId="0" xfId="17" applyNumberFormat="1" applyFont="1" applyBorder="1" applyAlignment="1">
      <alignment horizontal="center" vertical="center"/>
    </xf>
    <xf numFmtId="9" fontId="10" fillId="0" borderId="0" xfId="21" applyFont="1" applyBorder="1" applyAlignment="1">
      <alignment horizontal="center"/>
    </xf>
    <xf numFmtId="1" fontId="10" fillId="0" borderId="1" xfId="0" applyNumberFormat="1" applyFont="1" applyBorder="1" applyAlignment="1">
      <alignment horizontal="right"/>
    </xf>
    <xf numFmtId="0" fontId="10" fillId="0" borderId="0" xfId="0" applyFont="1" applyBorder="1" applyAlignment="1">
      <alignment horizontal="center"/>
    </xf>
    <xf numFmtId="174" fontId="10" fillId="0" borderId="1" xfId="0" applyNumberFormat="1" applyFont="1" applyBorder="1" applyAlignment="1">
      <alignment horizontal="right"/>
    </xf>
    <xf numFmtId="178" fontId="10" fillId="0" borderId="0" xfId="17" applyNumberFormat="1" applyFont="1" applyBorder="1" applyAlignment="1">
      <alignment horizontal="center"/>
    </xf>
    <xf numFmtId="174" fontId="10" fillId="0" borderId="0" xfId="0" applyNumberFormat="1" applyFont="1" applyBorder="1" applyAlignment="1">
      <alignment horizontal="right"/>
    </xf>
    <xf numFmtId="0" fontId="10" fillId="0" borderId="1" xfId="0" applyFont="1" applyBorder="1" applyAlignment="1">
      <alignment/>
    </xf>
    <xf numFmtId="0" fontId="10" fillId="0" borderId="8" xfId="0" applyFont="1" applyBorder="1" applyAlignment="1">
      <alignment/>
    </xf>
    <xf numFmtId="0" fontId="22" fillId="0" borderId="0" xfId="0" applyFont="1" applyAlignment="1">
      <alignment vertical="top"/>
    </xf>
    <xf numFmtId="171" fontId="10" fillId="0" borderId="1" xfId="0" applyNumberFormat="1" applyFont="1" applyBorder="1" applyAlignment="1">
      <alignment horizontal="right"/>
    </xf>
    <xf numFmtId="0" fontId="10" fillId="0" borderId="7" xfId="0" applyFont="1" applyBorder="1" applyAlignment="1" quotePrefix="1">
      <alignment horizontal="center"/>
    </xf>
    <xf numFmtId="0" fontId="10" fillId="0" borderId="7" xfId="0" applyFont="1" applyBorder="1" applyAlignment="1">
      <alignment/>
    </xf>
    <xf numFmtId="0" fontId="10" fillId="0" borderId="1" xfId="0" applyFont="1" applyBorder="1" applyAlignment="1">
      <alignment/>
    </xf>
    <xf numFmtId="171" fontId="10" fillId="0" borderId="1" xfId="0" applyNumberFormat="1" applyFont="1" applyBorder="1" applyAlignment="1">
      <alignment/>
    </xf>
    <xf numFmtId="0" fontId="10" fillId="0" borderId="0" xfId="0" applyFont="1" applyBorder="1" applyAlignment="1" quotePrefix="1">
      <alignment horizontal="center"/>
    </xf>
    <xf numFmtId="171" fontId="10" fillId="0" borderId="1" xfId="0" applyNumberFormat="1" applyFont="1" applyBorder="1" applyAlignment="1">
      <alignment horizontal="center" vertical="center"/>
    </xf>
    <xf numFmtId="0" fontId="10" fillId="3" borderId="3" xfId="0" applyFont="1" applyFill="1" applyBorder="1" applyAlignment="1">
      <alignment/>
    </xf>
    <xf numFmtId="0" fontId="13" fillId="0" borderId="1" xfId="0" applyFont="1" applyBorder="1" applyAlignment="1">
      <alignment/>
    </xf>
    <xf numFmtId="0" fontId="10" fillId="0" borderId="19" xfId="0" applyFont="1" applyBorder="1" applyAlignment="1">
      <alignment/>
    </xf>
    <xf numFmtId="2" fontId="10" fillId="0" borderId="1" xfId="0" applyNumberFormat="1" applyFont="1" applyBorder="1" applyAlignment="1">
      <alignment horizontal="right"/>
    </xf>
    <xf numFmtId="0" fontId="10" fillId="0" borderId="0" xfId="0" applyFont="1" applyBorder="1" applyAlignment="1">
      <alignment horizontal="left" vertical="top"/>
    </xf>
    <xf numFmtId="0" fontId="10" fillId="0" borderId="9" xfId="0" applyFont="1" applyBorder="1" applyAlignment="1">
      <alignment horizontal="left" vertical="top"/>
    </xf>
    <xf numFmtId="49" fontId="10" fillId="0" borderId="9" xfId="0" applyNumberFormat="1" applyFont="1" applyBorder="1" applyAlignment="1">
      <alignment horizontal="center" vertical="center"/>
    </xf>
    <xf numFmtId="0" fontId="10" fillId="0" borderId="0" xfId="0" applyFont="1" applyBorder="1" applyAlignment="1">
      <alignment/>
    </xf>
    <xf numFmtId="0" fontId="10" fillId="0" borderId="1" xfId="0" applyFont="1" applyBorder="1" applyAlignment="1">
      <alignment horizontal="center"/>
    </xf>
    <xf numFmtId="0" fontId="10" fillId="2" borderId="1" xfId="0" applyFont="1" applyFill="1" applyBorder="1" applyAlignment="1">
      <alignment horizontal="center"/>
    </xf>
    <xf numFmtId="171" fontId="10" fillId="0" borderId="1" xfId="0" applyNumberFormat="1" applyFont="1" applyBorder="1" applyAlignment="1">
      <alignment horizontal="center"/>
    </xf>
    <xf numFmtId="171" fontId="10" fillId="0" borderId="19" xfId="0" applyNumberFormat="1" applyFont="1" applyBorder="1" applyAlignment="1">
      <alignment horizontal="center"/>
    </xf>
    <xf numFmtId="174" fontId="0" fillId="0" borderId="0" xfId="0" applyNumberFormat="1" applyAlignment="1">
      <alignment/>
    </xf>
    <xf numFmtId="3" fontId="10" fillId="0" borderId="0" xfId="0" applyNumberFormat="1" applyFont="1" applyAlignment="1">
      <alignment/>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9" fillId="0" borderId="0" xfId="0" applyFont="1" applyAlignment="1">
      <alignment horizontal="left" vertical="top"/>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0" fillId="0" borderId="19" xfId="0" applyFont="1" applyBorder="1" applyAlignment="1">
      <alignment horizontal="left" vertical="top" wrapText="1"/>
    </xf>
    <xf numFmtId="0" fontId="0" fillId="0" borderId="19" xfId="0" applyBorder="1" applyAlignment="1">
      <alignment horizontal="left" vertical="top" wrapText="1"/>
    </xf>
    <xf numFmtId="0" fontId="9" fillId="0" borderId="1"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7" xfId="0" applyFont="1" applyFill="1" applyBorder="1" applyAlignment="1">
      <alignment/>
    </xf>
    <xf numFmtId="0" fontId="0" fillId="0" borderId="13" xfId="0" applyFill="1" applyBorder="1" applyAlignment="1">
      <alignment/>
    </xf>
    <xf numFmtId="0" fontId="0" fillId="0" borderId="0" xfId="0" applyFill="1" applyAlignment="1">
      <alignment/>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Border="1" applyAlignment="1">
      <alignment/>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0" fillId="2" borderId="1" xfId="0" applyFill="1" applyBorder="1" applyAlignment="1">
      <alignment vertical="center"/>
    </xf>
    <xf numFmtId="0" fontId="0" fillId="0" borderId="0" xfId="0" applyBorder="1" applyAlignment="1">
      <alignment vertical="center"/>
    </xf>
    <xf numFmtId="0" fontId="0" fillId="0" borderId="0" xfId="0" applyFill="1" applyBorder="1" applyAlignment="1" quotePrefix="1">
      <alignment vertical="center"/>
    </xf>
    <xf numFmtId="0" fontId="10" fillId="4" borderId="0" xfId="0" applyFont="1" applyFill="1" applyAlignment="1">
      <alignment horizontal="left" vertical="top" wrapText="1"/>
    </xf>
    <xf numFmtId="0" fontId="22" fillId="0" borderId="0" xfId="0" applyFont="1" applyAlignment="1">
      <alignment horizontal="left" vertical="top" wrapText="1"/>
    </xf>
    <xf numFmtId="0" fontId="0" fillId="0" borderId="1" xfId="0" applyBorder="1" applyAlignment="1">
      <alignment horizontal="left"/>
    </xf>
    <xf numFmtId="0" fontId="21" fillId="0" borderId="6" xfId="20" applyBorder="1" applyAlignment="1">
      <alignment horizontal="left" vertical="top" wrapText="1"/>
    </xf>
    <xf numFmtId="0" fontId="21" fillId="0" borderId="5"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49" fontId="0" fillId="0" borderId="1" xfId="0" applyNumberFormat="1" applyBorder="1" applyAlignment="1">
      <alignment horizontal="left"/>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1" fillId="0" borderId="6" xfId="20" applyBorder="1" applyAlignment="1">
      <alignment horizontal="left" vertical="center" wrapText="1"/>
    </xf>
    <xf numFmtId="0" fontId="21" fillId="0" borderId="5" xfId="20"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Fill="1" applyBorder="1" applyAlignment="1">
      <alignment wrapText="1"/>
    </xf>
    <xf numFmtId="0" fontId="0" fillId="0" borderId="3" xfId="0" applyFill="1" applyBorder="1" applyAlignment="1">
      <alignment wrapText="1"/>
    </xf>
    <xf numFmtId="0" fontId="0" fillId="0" borderId="10" xfId="0" applyFill="1"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xf>
    <xf numFmtId="0" fontId="9" fillId="0" borderId="6"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14" fillId="0" borderId="1" xfId="0" applyFont="1" applyFill="1" applyBorder="1" applyAlignment="1">
      <alignment/>
    </xf>
    <xf numFmtId="0" fontId="0" fillId="0" borderId="1" xfId="0" applyFill="1" applyBorder="1" applyAlignment="1">
      <alignment/>
    </xf>
    <xf numFmtId="0" fontId="14" fillId="0" borderId="6" xfId="0" applyFont="1" applyFill="1" applyBorder="1" applyAlignment="1">
      <alignment horizontal="center" vertical="top" wrapText="1"/>
    </xf>
    <xf numFmtId="0" fontId="0" fillId="0" borderId="9" xfId="0" applyFill="1" applyBorder="1" applyAlignment="1">
      <alignment horizontal="center" vertical="top" wrapText="1"/>
    </xf>
    <xf numFmtId="0" fontId="0" fillId="0" borderId="9" xfId="0" applyFill="1" applyBorder="1" applyAlignment="1">
      <alignment wrapText="1"/>
    </xf>
    <xf numFmtId="0" fontId="0" fillId="0" borderId="5" xfId="0" applyFill="1" applyBorder="1" applyAlignment="1">
      <alignment wrapText="1"/>
    </xf>
    <xf numFmtId="0" fontId="9" fillId="0" borderId="0" xfId="0" applyFont="1" applyFill="1" applyBorder="1" applyAlignment="1">
      <alignment vertical="top" wrapText="1"/>
    </xf>
    <xf numFmtId="0" fontId="0" fillId="0" borderId="0" xfId="0" applyFont="1" applyFill="1" applyAlignment="1">
      <alignment/>
    </xf>
    <xf numFmtId="0" fontId="0" fillId="0" borderId="13"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9" fillId="0" borderId="6" xfId="0" applyFont="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2" fillId="0" borderId="0" xfId="0" applyFont="1" applyAlignment="1">
      <alignment vertical="top" wrapText="1"/>
    </xf>
    <xf numFmtId="0" fontId="0" fillId="0" borderId="1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3" xfId="0" applyFont="1" applyBorder="1" applyAlignment="1">
      <alignment horizontal="left" vertical="top" wrapText="1"/>
    </xf>
    <xf numFmtId="0" fontId="0" fillId="0" borderId="14" xfId="0" applyBorder="1" applyAlignment="1">
      <alignment/>
    </xf>
    <xf numFmtId="0" fontId="0" fillId="0" borderId="11"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4"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2" fontId="0" fillId="0" borderId="6" xfId="0" applyNumberFormat="1" applyFont="1" applyBorder="1" applyAlignment="1">
      <alignment horizontal="right"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9" xfId="0" applyBorder="1" applyAlignment="1">
      <alignment/>
    </xf>
    <xf numFmtId="0" fontId="18" fillId="0" borderId="19"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22" fillId="2" borderId="0" xfId="0" applyFont="1" applyFill="1" applyAlignment="1">
      <alignment horizontal="center" vertical="center"/>
    </xf>
    <xf numFmtId="0" fontId="10" fillId="2" borderId="6" xfId="0" applyFont="1" applyFill="1" applyBorder="1" applyAlignment="1">
      <alignment/>
    </xf>
    <xf numFmtId="0" fontId="10" fillId="2" borderId="9" xfId="0" applyFont="1" applyFill="1" applyBorder="1" applyAlignment="1">
      <alignment/>
    </xf>
    <xf numFmtId="0" fontId="10" fillId="2" borderId="5" xfId="0" applyFont="1" applyFill="1" applyBorder="1" applyAlignment="1">
      <alignment/>
    </xf>
    <xf numFmtId="0" fontId="22" fillId="2" borderId="6" xfId="0" applyFont="1" applyFill="1" applyBorder="1" applyAlignment="1">
      <alignment/>
    </xf>
    <xf numFmtId="0" fontId="22" fillId="2" borderId="9" xfId="0" applyFont="1" applyFill="1" applyBorder="1" applyAlignment="1">
      <alignment/>
    </xf>
    <xf numFmtId="0" fontId="22" fillId="2" borderId="5" xfId="0" applyFont="1" applyFill="1" applyBorder="1" applyAlignment="1">
      <alignment/>
    </xf>
    <xf numFmtId="0" fontId="10" fillId="0" borderId="6" xfId="0" applyFont="1" applyBorder="1" applyAlignment="1">
      <alignment horizontal="left" vertical="top" wrapTex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xf>
    <xf numFmtId="0" fontId="10" fillId="0" borderId="0" xfId="0" applyFont="1" applyAlignment="1">
      <alignment horizontal="left" vertical="top" wrapText="1"/>
    </xf>
    <xf numFmtId="0" fontId="10" fillId="0" borderId="1" xfId="0" applyFont="1" applyBorder="1" applyAlignment="1">
      <alignment horizontal="left" vertical="center"/>
    </xf>
    <xf numFmtId="0" fontId="29" fillId="0" borderId="6" xfId="0" applyFont="1" applyBorder="1" applyAlignment="1">
      <alignment horizontal="left" vertical="top" wrapText="1"/>
    </xf>
    <xf numFmtId="0" fontId="29" fillId="0" borderId="9" xfId="0" applyFont="1" applyBorder="1" applyAlignment="1">
      <alignment horizontal="left" vertical="top" wrapText="1"/>
    </xf>
    <xf numFmtId="0" fontId="29" fillId="0" borderId="5" xfId="0" applyFont="1" applyBorder="1" applyAlignment="1">
      <alignment horizontal="left" vertical="top" wrapText="1"/>
    </xf>
    <xf numFmtId="0" fontId="10" fillId="2" borderId="1" xfId="0" applyFont="1" applyFill="1" applyBorder="1" applyAlignment="1">
      <alignment/>
    </xf>
    <xf numFmtId="0" fontId="10" fillId="0" borderId="6" xfId="0" applyFont="1" applyBorder="1" applyAlignment="1">
      <alignment horizontal="left" vertical="top"/>
    </xf>
    <xf numFmtId="0" fontId="10" fillId="0" borderId="9" xfId="0" applyFont="1" applyBorder="1" applyAlignment="1">
      <alignment/>
    </xf>
    <xf numFmtId="0" fontId="10" fillId="0" borderId="5" xfId="0" applyFont="1" applyBorder="1" applyAlignment="1">
      <alignment/>
    </xf>
    <xf numFmtId="0" fontId="10" fillId="0" borderId="10" xfId="0" applyFont="1" applyBorder="1" applyAlignment="1">
      <alignment horizontal="left" vertical="top" wrapText="1"/>
    </xf>
    <xf numFmtId="0" fontId="10" fillId="0" borderId="14" xfId="0" applyFont="1" applyBorder="1" applyAlignment="1">
      <alignment horizontal="left" vertical="top" wrapText="1"/>
    </xf>
    <xf numFmtId="0" fontId="10" fillId="0" borderId="11" xfId="0" applyFont="1" applyBorder="1" applyAlignment="1">
      <alignment horizontal="left" vertical="top" wrapText="1"/>
    </xf>
    <xf numFmtId="0" fontId="22" fillId="0" borderId="2" xfId="0" applyFont="1" applyBorder="1" applyAlignment="1">
      <alignment horizontal="left" vertical="top" wrapText="1"/>
    </xf>
    <xf numFmtId="0" fontId="10" fillId="0" borderId="2" xfId="0" applyFont="1" applyBorder="1" applyAlignment="1">
      <alignment horizontal="left" vertical="top" wrapText="1"/>
    </xf>
    <xf numFmtId="0" fontId="10" fillId="0" borderId="6" xfId="0" applyFont="1" applyFill="1" applyBorder="1" applyAlignment="1">
      <alignment horizontal="left" vertical="top"/>
    </xf>
    <xf numFmtId="0" fontId="10" fillId="0" borderId="9" xfId="0" applyFont="1" applyFill="1" applyBorder="1" applyAlignment="1">
      <alignment/>
    </xf>
    <xf numFmtId="0" fontId="10" fillId="0" borderId="5" xfId="0" applyFont="1" applyFill="1" applyBorder="1" applyAlignment="1">
      <alignment/>
    </xf>
    <xf numFmtId="0" fontId="10" fillId="0" borderId="1" xfId="0" applyFont="1" applyBorder="1" applyAlignment="1">
      <alignment/>
    </xf>
    <xf numFmtId="0" fontId="22" fillId="0" borderId="0" xfId="0" applyFont="1" applyAlignment="1">
      <alignment horizontal="left" vertical="top"/>
    </xf>
    <xf numFmtId="0" fontId="10" fillId="0" borderId="0" xfId="0" applyFont="1" applyAlignment="1">
      <alignment horizontal="left" vertical="top"/>
    </xf>
    <xf numFmtId="0" fontId="13" fillId="0" borderId="0" xfId="0" applyFont="1" applyAlignment="1">
      <alignment horizontal="left" vertical="top" wrapText="1"/>
    </xf>
    <xf numFmtId="0" fontId="13"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3"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4" xfId="0" applyFont="1" applyBorder="1" applyAlignment="1">
      <alignment horizontal="left" vertical="top" wrapText="1"/>
    </xf>
    <xf numFmtId="0" fontId="10" fillId="2" borderId="1" xfId="0" applyFont="1" applyFill="1" applyBorder="1" applyAlignment="1">
      <alignment/>
    </xf>
    <xf numFmtId="0" fontId="10" fillId="0" borderId="2" xfId="0" applyFont="1" applyBorder="1" applyAlignment="1">
      <alignment horizontal="left" vertical="top"/>
    </xf>
    <xf numFmtId="0" fontId="10" fillId="0" borderId="1" xfId="0" applyFont="1" applyBorder="1" applyAlignment="1">
      <alignment/>
    </xf>
    <xf numFmtId="0" fontId="18" fillId="0" borderId="1" xfId="0" applyFont="1" applyFill="1" applyBorder="1" applyAlignment="1">
      <alignmen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20" fillId="0" borderId="0" xfId="0" applyFont="1" applyFill="1" applyAlignment="1">
      <alignment horizontal="left" vertical="top" wrapText="1"/>
    </xf>
    <xf numFmtId="0" fontId="18" fillId="0" borderId="0" xfId="0" applyFont="1" applyFill="1" applyAlignment="1">
      <alignment horizontal="left" vertical="top" wrapText="1"/>
    </xf>
    <xf numFmtId="0" fontId="20"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19"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1" xfId="0" applyFill="1" applyBorder="1" applyAlignment="1">
      <alignment horizontal="left" vertical="top" wrapText="1"/>
    </xf>
    <xf numFmtId="0" fontId="0" fillId="0" borderId="2" xfId="0" applyFont="1" applyFill="1" applyBorder="1" applyAlignment="1">
      <alignment horizontal="left" vertical="top" wrapText="1"/>
    </xf>
    <xf numFmtId="0" fontId="10" fillId="0" borderId="0" xfId="0" applyFont="1" applyFill="1" applyAlignment="1">
      <alignment/>
    </xf>
    <xf numFmtId="0" fontId="5" fillId="0" borderId="0" xfId="0" applyFont="1" applyFill="1" applyAlignment="1">
      <alignment vertical="top" wrapText="1"/>
    </xf>
    <xf numFmtId="0" fontId="0" fillId="0" borderId="6" xfId="0" applyBorder="1" applyAlignment="1">
      <alignment horizontal="left" vertical="top"/>
    </xf>
    <xf numFmtId="0" fontId="0" fillId="0" borderId="5" xfId="0" applyBorder="1" applyAlignment="1">
      <alignment horizontal="left" vertical="top"/>
    </xf>
    <xf numFmtId="0" fontId="2" fillId="0" borderId="0" xfId="0" applyFont="1" applyAlignment="1">
      <alignment horizontal="right" vertical="top"/>
    </xf>
    <xf numFmtId="0" fontId="31" fillId="0" borderId="2" xfId="0" applyFont="1" applyBorder="1" applyAlignment="1">
      <alignment horizontal="center"/>
    </xf>
    <xf numFmtId="0" fontId="1" fillId="0" borderId="0" xfId="0" applyFont="1" applyFill="1" applyAlignment="1">
      <alignment horizontal="center" vertical="center"/>
    </xf>
    <xf numFmtId="0" fontId="13" fillId="0" borderId="17" xfId="0" applyFont="1" applyFill="1" applyBorder="1" applyAlignment="1">
      <alignment vertical="top" wrapText="1"/>
    </xf>
    <xf numFmtId="0" fontId="10" fillId="0" borderId="0" xfId="0" applyFont="1" applyFill="1" applyAlignment="1">
      <alignment horizontal="left" wrapText="1" indent="2"/>
    </xf>
    <xf numFmtId="0" fontId="13" fillId="0" borderId="0" xfId="0" applyFont="1" applyFill="1" applyAlignment="1">
      <alignment horizontal="left" wrapText="1" indent="2"/>
    </xf>
    <xf numFmtId="0" fontId="0" fillId="0" borderId="0" xfId="0" applyAlignment="1">
      <alignment horizontal="left" wrapText="1"/>
    </xf>
    <xf numFmtId="0" fontId="22" fillId="0" borderId="0" xfId="0" applyFont="1" applyFill="1" applyAlignment="1">
      <alignment horizontal="left" vertical="top"/>
    </xf>
    <xf numFmtId="9" fontId="22" fillId="0" borderId="1" xfId="0" applyNumberFormat="1" applyFont="1" applyFill="1" applyBorder="1" applyAlignment="1">
      <alignment horizontal="right" wrapText="1"/>
    </xf>
    <xf numFmtId="0" fontId="10" fillId="0" borderId="1" xfId="0" applyFont="1" applyFill="1" applyBorder="1" applyAlignment="1">
      <alignment horizontal="left" vertical="top" wrapText="1"/>
    </xf>
    <xf numFmtId="174" fontId="22" fillId="0" borderId="1" xfId="0" applyNumberFormat="1" applyFont="1" applyFill="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lstu.edu/" TargetMode="External" /><Relationship Id="rId2" Type="http://schemas.openxmlformats.org/officeDocument/2006/relationships/hyperlink" Target="http://www.admissions.ilstu.edu/apply" TargetMode="External" /><Relationship Id="rId3" Type="http://schemas.openxmlformats.org/officeDocument/2006/relationships/hyperlink" Target="mailto:llthomas@ilstu.edu"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workbookViewId="0" topLeftCell="A1">
      <selection activeCell="A21" sqref="A21"/>
    </sheetView>
  </sheetViews>
  <sheetFormatPr defaultColWidth="9.140625" defaultRowHeight="12.75"/>
  <cols>
    <col min="1" max="1" width="11.140625" style="186" bestFit="1" customWidth="1"/>
    <col min="2" max="2" width="79.57421875" style="184" customWidth="1"/>
    <col min="3" max="16384" width="9.140625" style="187" customWidth="1"/>
  </cols>
  <sheetData>
    <row r="1" spans="1:2" ht="12.75">
      <c r="A1" s="445" t="s">
        <v>539</v>
      </c>
      <c r="B1" s="445"/>
    </row>
    <row r="2" spans="1:2" ht="12.75">
      <c r="A2" s="185"/>
      <c r="B2" s="185"/>
    </row>
    <row r="3" spans="1:2" ht="12.75">
      <c r="A3" s="444" t="s">
        <v>1001</v>
      </c>
      <c r="B3" s="444"/>
    </row>
    <row r="4" ht="12.75">
      <c r="A4" s="185"/>
    </row>
    <row r="5" spans="1:2" ht="12.75" customHeight="1">
      <c r="A5" s="445" t="s">
        <v>652</v>
      </c>
      <c r="B5" s="445"/>
    </row>
    <row r="7" spans="1:2" ht="14.25">
      <c r="A7" s="206" t="s">
        <v>799</v>
      </c>
      <c r="B7" s="206" t="s">
        <v>540</v>
      </c>
    </row>
    <row r="8" spans="1:2" ht="14.25">
      <c r="A8" s="206" t="s">
        <v>700</v>
      </c>
      <c r="B8" s="206" t="s">
        <v>541</v>
      </c>
    </row>
    <row r="9" spans="1:2" ht="14.25">
      <c r="A9" s="206" t="s">
        <v>704</v>
      </c>
      <c r="B9" s="206" t="s">
        <v>542</v>
      </c>
    </row>
    <row r="10" spans="1:2" ht="14.25">
      <c r="A10" s="206" t="s">
        <v>705</v>
      </c>
      <c r="B10" s="206" t="s">
        <v>543</v>
      </c>
    </row>
    <row r="11" spans="1:2" ht="14.25">
      <c r="A11" s="206" t="s">
        <v>708</v>
      </c>
      <c r="B11" s="206" t="s">
        <v>544</v>
      </c>
    </row>
    <row r="12" spans="1:2" ht="14.25">
      <c r="A12" s="206" t="s">
        <v>710</v>
      </c>
      <c r="B12" s="206" t="s">
        <v>545</v>
      </c>
    </row>
    <row r="13" spans="1:2" ht="14.25">
      <c r="A13" s="206" t="s">
        <v>714</v>
      </c>
      <c r="B13" s="206" t="s">
        <v>546</v>
      </c>
    </row>
    <row r="14" spans="1:2" ht="14.25">
      <c r="A14" s="206" t="s">
        <v>719</v>
      </c>
      <c r="B14" s="206" t="s">
        <v>547</v>
      </c>
    </row>
    <row r="15" spans="1:2" ht="14.25">
      <c r="A15" s="206" t="s">
        <v>644</v>
      </c>
      <c r="B15" s="206" t="s">
        <v>548</v>
      </c>
    </row>
    <row r="16" spans="1:2" ht="14.25">
      <c r="A16" s="206" t="s">
        <v>549</v>
      </c>
      <c r="B16" s="206" t="s">
        <v>550</v>
      </c>
    </row>
    <row r="17" spans="1:2" ht="14.25">
      <c r="A17" s="206" t="s">
        <v>551</v>
      </c>
      <c r="B17" s="206" t="s">
        <v>552</v>
      </c>
    </row>
    <row r="18" spans="1:2" ht="14.25">
      <c r="A18" s="206"/>
      <c r="B18" s="206"/>
    </row>
    <row r="19" spans="1:2" ht="12.75">
      <c r="A19" s="445" t="s">
        <v>998</v>
      </c>
      <c r="B19" s="445"/>
    </row>
    <row r="21" spans="1:2" ht="25.5">
      <c r="A21" s="186" t="s">
        <v>999</v>
      </c>
      <c r="B21" s="184" t="s">
        <v>1000</v>
      </c>
    </row>
    <row r="24" ht="13.5" customHeight="1"/>
  </sheetData>
  <mergeCells count="4">
    <mergeCell ref="A3:B3"/>
    <mergeCell ref="A1:B1"/>
    <mergeCell ref="A5:B5"/>
    <mergeCell ref="A19:B19"/>
  </mergeCells>
  <printOptions/>
  <pageMargins left="1" right="1" top="1" bottom="1" header="0.5" footer="0.5"/>
  <pageSetup fitToHeight="1" fitToWidth="1" horizontalDpi="600" verticalDpi="600" orientation="portrait" scale="93" r:id="rId1"/>
  <headerFooter alignWithMargins="0">
    <oddHeader>&amp;CCommon Data Set 2005-06</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451" t="s">
        <v>920</v>
      </c>
      <c r="B1" s="451"/>
      <c r="C1" s="451"/>
      <c r="D1" s="451"/>
      <c r="E1" s="451"/>
      <c r="F1" s="451"/>
      <c r="G1" s="451"/>
      <c r="H1" s="451"/>
      <c r="I1" s="451"/>
      <c r="J1" s="451"/>
      <c r="K1" s="451"/>
    </row>
    <row r="3" spans="1:11" ht="38.25" customHeight="1">
      <c r="A3" s="3" t="s">
        <v>231</v>
      </c>
      <c r="B3" s="602" t="s">
        <v>838</v>
      </c>
      <c r="C3" s="603"/>
      <c r="D3" s="603"/>
      <c r="E3" s="603"/>
      <c r="F3" s="603"/>
      <c r="G3" s="603"/>
      <c r="H3" s="603"/>
      <c r="I3" s="603"/>
      <c r="J3" s="603"/>
      <c r="K3" s="603"/>
    </row>
    <row r="4" spans="2:11" ht="48" customHeight="1">
      <c r="B4" s="591" t="s">
        <v>597</v>
      </c>
      <c r="C4" s="591"/>
      <c r="D4" s="591"/>
      <c r="E4" s="591"/>
      <c r="F4" s="591"/>
      <c r="G4" s="591"/>
      <c r="H4" s="591"/>
      <c r="I4" s="591"/>
      <c r="J4" s="591"/>
      <c r="K4" s="591"/>
    </row>
    <row r="5" spans="2:11" s="218" customFormat="1" ht="12.75">
      <c r="B5" s="219"/>
      <c r="C5" s="220"/>
      <c r="D5" s="217"/>
      <c r="E5" s="217"/>
      <c r="F5" s="217"/>
      <c r="G5" s="217"/>
      <c r="H5" s="217"/>
      <c r="I5" s="221"/>
      <c r="J5" s="219" t="s">
        <v>900</v>
      </c>
      <c r="K5" s="219" t="s">
        <v>901</v>
      </c>
    </row>
    <row r="6" spans="2:11" s="215" customFormat="1" ht="55.5" customHeight="1">
      <c r="B6" s="216"/>
      <c r="C6" s="591" t="s">
        <v>893</v>
      </c>
      <c r="D6" s="591"/>
      <c r="E6" s="591"/>
      <c r="F6" s="591"/>
      <c r="G6" s="591"/>
      <c r="H6" s="591"/>
      <c r="I6" s="591"/>
      <c r="J6" s="222" t="s">
        <v>902</v>
      </c>
      <c r="K6" s="222" t="s">
        <v>903</v>
      </c>
    </row>
    <row r="7" spans="2:11" s="215" customFormat="1" ht="46.5" customHeight="1">
      <c r="B7" s="216"/>
      <c r="C7" s="591" t="s">
        <v>894</v>
      </c>
      <c r="D7" s="591"/>
      <c r="E7" s="591"/>
      <c r="F7" s="591"/>
      <c r="G7" s="591"/>
      <c r="H7" s="591"/>
      <c r="I7" s="591"/>
      <c r="J7" s="222" t="s">
        <v>902</v>
      </c>
      <c r="K7" s="222" t="s">
        <v>1053</v>
      </c>
    </row>
    <row r="8" spans="2:11" s="215" customFormat="1" ht="24.75" customHeight="1">
      <c r="B8" s="216"/>
      <c r="C8" s="591" t="s">
        <v>895</v>
      </c>
      <c r="D8" s="591"/>
      <c r="E8" s="591"/>
      <c r="F8" s="591"/>
      <c r="G8" s="591"/>
      <c r="H8" s="591"/>
      <c r="I8" s="591"/>
      <c r="J8" s="222" t="s">
        <v>902</v>
      </c>
      <c r="K8" s="222" t="s">
        <v>904</v>
      </c>
    </row>
    <row r="9" spans="2:11" s="215" customFormat="1" ht="25.5" customHeight="1">
      <c r="B9" s="216"/>
      <c r="C9" s="591" t="s">
        <v>896</v>
      </c>
      <c r="D9" s="591"/>
      <c r="E9" s="591"/>
      <c r="F9" s="591"/>
      <c r="G9" s="591"/>
      <c r="H9" s="591"/>
      <c r="I9" s="591"/>
      <c r="J9" s="222" t="s">
        <v>902</v>
      </c>
      <c r="K9" s="222" t="s">
        <v>902</v>
      </c>
    </row>
    <row r="10" spans="2:11" s="215" customFormat="1" ht="12.75">
      <c r="B10" s="216"/>
      <c r="C10" s="591" t="s">
        <v>897</v>
      </c>
      <c r="D10" s="591"/>
      <c r="E10" s="591"/>
      <c r="F10" s="591"/>
      <c r="G10" s="591"/>
      <c r="H10" s="591"/>
      <c r="I10" s="591"/>
      <c r="J10" s="222" t="s">
        <v>904</v>
      </c>
      <c r="K10" s="222" t="s">
        <v>902</v>
      </c>
    </row>
    <row r="11" spans="2:11" s="215" customFormat="1" ht="12.75">
      <c r="B11" s="216"/>
      <c r="C11" s="591" t="s">
        <v>898</v>
      </c>
      <c r="D11" s="591"/>
      <c r="E11" s="591"/>
      <c r="F11" s="591"/>
      <c r="G11" s="591"/>
      <c r="H11" s="591"/>
      <c r="I11" s="591"/>
      <c r="J11" s="222" t="s">
        <v>902</v>
      </c>
      <c r="K11" s="222" t="s">
        <v>902</v>
      </c>
    </row>
    <row r="12" spans="2:11" s="215" customFormat="1" ht="12.75">
      <c r="B12" s="216"/>
      <c r="C12" s="591" t="s">
        <v>899</v>
      </c>
      <c r="D12" s="591"/>
      <c r="E12" s="591"/>
      <c r="F12" s="591"/>
      <c r="G12" s="591"/>
      <c r="H12" s="591"/>
      <c r="I12" s="591"/>
      <c r="J12" s="222" t="s">
        <v>902</v>
      </c>
      <c r="K12" s="222" t="s">
        <v>904</v>
      </c>
    </row>
    <row r="13" spans="2:11" ht="12.75" customHeight="1">
      <c r="B13" s="152"/>
      <c r="C13" s="152"/>
      <c r="D13" s="152"/>
      <c r="E13" s="152"/>
      <c r="F13" s="152"/>
      <c r="G13" s="152"/>
      <c r="H13" s="152"/>
      <c r="I13" s="152"/>
      <c r="J13" s="152"/>
      <c r="K13" s="152"/>
    </row>
    <row r="14" spans="2:11" s="223" customFormat="1" ht="25.5" customHeight="1">
      <c r="B14" s="595" t="s">
        <v>905</v>
      </c>
      <c r="C14" s="596"/>
      <c r="D14" s="596"/>
      <c r="E14" s="596"/>
      <c r="F14" s="596"/>
      <c r="G14" s="596"/>
      <c r="H14" s="596"/>
      <c r="I14" s="596"/>
      <c r="J14" s="596"/>
      <c r="K14" s="596"/>
    </row>
    <row r="15" spans="2:11" s="223" customFormat="1" ht="49.5" customHeight="1">
      <c r="B15" s="595" t="s">
        <v>906</v>
      </c>
      <c r="C15" s="596"/>
      <c r="D15" s="596"/>
      <c r="E15" s="596"/>
      <c r="F15" s="596"/>
      <c r="G15" s="596"/>
      <c r="H15" s="596"/>
      <c r="I15" s="596"/>
      <c r="J15" s="596"/>
      <c r="K15" s="596"/>
    </row>
    <row r="16" spans="2:11" ht="25.5" customHeight="1">
      <c r="B16" s="597" t="s">
        <v>907</v>
      </c>
      <c r="C16" s="598"/>
      <c r="D16" s="598"/>
      <c r="E16" s="598"/>
      <c r="F16" s="598"/>
      <c r="G16" s="598"/>
      <c r="H16" s="598"/>
      <c r="I16" s="598"/>
      <c r="J16" s="598"/>
      <c r="K16" s="598"/>
    </row>
    <row r="17" spans="2:11" ht="37.5" customHeight="1">
      <c r="B17" s="597" t="s">
        <v>111</v>
      </c>
      <c r="C17" s="598"/>
      <c r="D17" s="598"/>
      <c r="E17" s="598"/>
      <c r="F17" s="598"/>
      <c r="G17" s="598"/>
      <c r="H17" s="598"/>
      <c r="I17" s="598"/>
      <c r="J17" s="598"/>
      <c r="K17" s="598"/>
    </row>
    <row r="18" spans="2:11" ht="36.75" customHeight="1">
      <c r="B18" s="597" t="s">
        <v>112</v>
      </c>
      <c r="C18" s="598"/>
      <c r="D18" s="598"/>
      <c r="E18" s="598"/>
      <c r="F18" s="598"/>
      <c r="G18" s="598"/>
      <c r="H18" s="598"/>
      <c r="I18" s="598"/>
      <c r="J18" s="598"/>
      <c r="K18" s="598"/>
    </row>
    <row r="19" spans="2:11" ht="12.75" customHeight="1">
      <c r="B19" s="597" t="s">
        <v>113</v>
      </c>
      <c r="C19" s="598"/>
      <c r="D19" s="598"/>
      <c r="E19" s="598"/>
      <c r="F19" s="598"/>
      <c r="G19" s="598"/>
      <c r="H19" s="598"/>
      <c r="I19" s="598"/>
      <c r="J19" s="598"/>
      <c r="K19" s="598"/>
    </row>
    <row r="20" spans="2:11" ht="12.75" customHeight="1">
      <c r="B20" s="598"/>
      <c r="C20" s="598"/>
      <c r="D20" s="598"/>
      <c r="E20" s="598"/>
      <c r="F20" s="598"/>
      <c r="G20" s="598"/>
      <c r="H20" s="598"/>
      <c r="I20" s="598"/>
      <c r="J20" s="598"/>
      <c r="K20" s="598"/>
    </row>
    <row r="21" spans="3:11" ht="12.75">
      <c r="C21" s="145"/>
      <c r="D21" s="145"/>
      <c r="E21" s="145"/>
      <c r="F21" s="145"/>
      <c r="G21" s="145"/>
      <c r="H21" s="145"/>
      <c r="I21" s="145"/>
      <c r="J21" s="145"/>
      <c r="K21" s="145"/>
    </row>
    <row r="22" spans="1:11" ht="12.75">
      <c r="A22" s="3" t="s">
        <v>231</v>
      </c>
      <c r="B22" s="592"/>
      <c r="C22" s="593"/>
      <c r="D22" s="593"/>
      <c r="E22" s="593"/>
      <c r="F22" s="593"/>
      <c r="G22" s="593"/>
      <c r="H22" s="594"/>
      <c r="I22" s="147" t="s">
        <v>921</v>
      </c>
      <c r="J22" s="147" t="s">
        <v>922</v>
      </c>
      <c r="K22" s="147" t="s">
        <v>437</v>
      </c>
    </row>
    <row r="23" spans="1:11" ht="12.75">
      <c r="A23" s="3" t="s">
        <v>231</v>
      </c>
      <c r="B23" s="148" t="s">
        <v>923</v>
      </c>
      <c r="C23" s="432" t="s">
        <v>924</v>
      </c>
      <c r="D23" s="432"/>
      <c r="E23" s="432"/>
      <c r="F23" s="432"/>
      <c r="G23" s="432"/>
      <c r="H23" s="433"/>
      <c r="I23" s="103">
        <v>829</v>
      </c>
      <c r="J23" s="103">
        <v>274</v>
      </c>
      <c r="K23" s="241">
        <f aca="true" t="shared" si="0" ref="K23:K32">J23+I23</f>
        <v>1103</v>
      </c>
    </row>
    <row r="24" spans="1:11" ht="12.75">
      <c r="A24" s="3" t="s">
        <v>231</v>
      </c>
      <c r="B24" s="148" t="s">
        <v>925</v>
      </c>
      <c r="C24" s="432" t="s">
        <v>926</v>
      </c>
      <c r="D24" s="432"/>
      <c r="E24" s="432"/>
      <c r="F24" s="432"/>
      <c r="G24" s="432"/>
      <c r="H24" s="433"/>
      <c r="I24" s="103">
        <v>93</v>
      </c>
      <c r="J24" s="103">
        <v>13</v>
      </c>
      <c r="K24" s="241">
        <f t="shared" si="0"/>
        <v>106</v>
      </c>
    </row>
    <row r="25" spans="1:11" ht="12.75">
      <c r="A25" s="3" t="s">
        <v>231</v>
      </c>
      <c r="B25" s="148" t="s">
        <v>927</v>
      </c>
      <c r="C25" s="432" t="s">
        <v>928</v>
      </c>
      <c r="D25" s="432"/>
      <c r="E25" s="432"/>
      <c r="F25" s="432"/>
      <c r="G25" s="432"/>
      <c r="H25" s="433"/>
      <c r="I25" s="9">
        <v>364</v>
      </c>
      <c r="J25" s="77">
        <v>144</v>
      </c>
      <c r="K25" s="241">
        <f t="shared" si="0"/>
        <v>508</v>
      </c>
    </row>
    <row r="26" spans="1:11" ht="12.75">
      <c r="A26" s="3" t="s">
        <v>231</v>
      </c>
      <c r="B26" s="148" t="s">
        <v>929</v>
      </c>
      <c r="C26" s="432" t="s">
        <v>930</v>
      </c>
      <c r="D26" s="432"/>
      <c r="E26" s="432"/>
      <c r="F26" s="432"/>
      <c r="G26" s="432"/>
      <c r="H26" s="433"/>
      <c r="I26" s="78">
        <v>465</v>
      </c>
      <c r="J26" s="103">
        <v>130</v>
      </c>
      <c r="K26" s="241">
        <f t="shared" si="0"/>
        <v>595</v>
      </c>
    </row>
    <row r="27" spans="1:11" ht="14.25" customHeight="1">
      <c r="A27" s="3" t="s">
        <v>231</v>
      </c>
      <c r="B27" s="148" t="s">
        <v>931</v>
      </c>
      <c r="C27" s="432" t="s">
        <v>213</v>
      </c>
      <c r="D27" s="432"/>
      <c r="E27" s="432"/>
      <c r="F27" s="432"/>
      <c r="G27" s="432"/>
      <c r="H27" s="433"/>
      <c r="I27" s="103">
        <v>21</v>
      </c>
      <c r="J27" s="103">
        <v>3</v>
      </c>
      <c r="K27" s="241">
        <f t="shared" si="0"/>
        <v>24</v>
      </c>
    </row>
    <row r="28" spans="1:11" ht="25.5" customHeight="1">
      <c r="A28" s="3" t="s">
        <v>231</v>
      </c>
      <c r="B28" s="149" t="s">
        <v>214</v>
      </c>
      <c r="C28" s="432" t="s">
        <v>215</v>
      </c>
      <c r="D28" s="432"/>
      <c r="E28" s="432"/>
      <c r="F28" s="432"/>
      <c r="G28" s="432"/>
      <c r="H28" s="433"/>
      <c r="I28" s="103">
        <v>698</v>
      </c>
      <c r="J28" s="103">
        <v>81</v>
      </c>
      <c r="K28" s="241">
        <f t="shared" si="0"/>
        <v>779</v>
      </c>
    </row>
    <row r="29" spans="1:11" ht="26.25" customHeight="1">
      <c r="A29" s="3" t="s">
        <v>231</v>
      </c>
      <c r="B29" s="149" t="s">
        <v>216</v>
      </c>
      <c r="C29" s="432" t="s">
        <v>217</v>
      </c>
      <c r="D29" s="432"/>
      <c r="E29" s="432"/>
      <c r="F29" s="432"/>
      <c r="G29" s="432"/>
      <c r="H29" s="433"/>
      <c r="I29" s="103">
        <v>126</v>
      </c>
      <c r="J29" s="103">
        <v>170</v>
      </c>
      <c r="K29" s="241">
        <f t="shared" si="0"/>
        <v>296</v>
      </c>
    </row>
    <row r="30" spans="1:11" ht="12.75">
      <c r="A30" s="3" t="s">
        <v>231</v>
      </c>
      <c r="B30" s="148" t="s">
        <v>218</v>
      </c>
      <c r="C30" s="432" t="s">
        <v>219</v>
      </c>
      <c r="D30" s="432"/>
      <c r="E30" s="432"/>
      <c r="F30" s="432"/>
      <c r="G30" s="432"/>
      <c r="H30" s="433"/>
      <c r="I30" s="103">
        <v>5</v>
      </c>
      <c r="J30" s="103">
        <v>21</v>
      </c>
      <c r="K30" s="241">
        <f t="shared" si="0"/>
        <v>26</v>
      </c>
    </row>
    <row r="31" spans="1:11" ht="25.5" customHeight="1">
      <c r="A31" s="3" t="s">
        <v>231</v>
      </c>
      <c r="B31" s="148" t="s">
        <v>220</v>
      </c>
      <c r="C31" s="432" t="s">
        <v>643</v>
      </c>
      <c r="D31" s="432"/>
      <c r="E31" s="432"/>
      <c r="F31" s="432"/>
      <c r="G31" s="432"/>
      <c r="H31" s="433"/>
      <c r="I31" s="103">
        <v>1</v>
      </c>
      <c r="J31" s="103"/>
      <c r="K31" s="241">
        <f t="shared" si="0"/>
        <v>1</v>
      </c>
    </row>
    <row r="32" spans="1:11" ht="25.5" customHeight="1">
      <c r="A32" s="3" t="s">
        <v>231</v>
      </c>
      <c r="B32" s="203" t="s">
        <v>250</v>
      </c>
      <c r="C32" s="608" t="s">
        <v>908</v>
      </c>
      <c r="D32" s="608"/>
      <c r="E32" s="608"/>
      <c r="F32" s="608"/>
      <c r="G32" s="608"/>
      <c r="H32" s="608"/>
      <c r="I32" s="103"/>
      <c r="J32" s="103"/>
      <c r="K32" s="241">
        <f t="shared" si="0"/>
        <v>0</v>
      </c>
    </row>
    <row r="34" spans="1:11" ht="12.75">
      <c r="A34" s="3" t="s">
        <v>232</v>
      </c>
      <c r="B34" s="604" t="s">
        <v>234</v>
      </c>
      <c r="C34" s="463"/>
      <c r="D34" s="463"/>
      <c r="E34" s="463"/>
      <c r="F34" s="463"/>
      <c r="G34" s="463"/>
      <c r="H34" s="463"/>
      <c r="I34" s="463"/>
      <c r="J34" s="463"/>
      <c r="K34" s="463"/>
    </row>
    <row r="35" spans="2:11" ht="64.5" customHeight="1">
      <c r="B35" s="453" t="s">
        <v>839</v>
      </c>
      <c r="C35" s="453"/>
      <c r="D35" s="453"/>
      <c r="E35" s="453"/>
      <c r="F35" s="453"/>
      <c r="G35" s="453"/>
      <c r="H35" s="453"/>
      <c r="I35" s="453"/>
      <c r="J35" s="453"/>
      <c r="K35" s="453"/>
    </row>
    <row r="36" spans="2:11" ht="12.75">
      <c r="B36" s="7"/>
      <c r="C36" s="7"/>
      <c r="D36" s="7"/>
      <c r="E36" s="7"/>
      <c r="F36" s="7"/>
      <c r="G36" s="7"/>
      <c r="H36" s="7"/>
      <c r="I36" s="7"/>
      <c r="J36" s="7"/>
      <c r="K36" s="7"/>
    </row>
    <row r="37" spans="1:11" s="193" customFormat="1" ht="12.75">
      <c r="A37" s="83" t="s">
        <v>232</v>
      </c>
      <c r="B37" s="605" t="s">
        <v>840</v>
      </c>
      <c r="C37" s="605"/>
      <c r="D37" s="605"/>
      <c r="E37" s="605"/>
      <c r="F37" s="605"/>
      <c r="G37" s="204">
        <v>19</v>
      </c>
      <c r="H37" s="205" t="s">
        <v>251</v>
      </c>
      <c r="I37" s="224" t="s">
        <v>909</v>
      </c>
      <c r="J37" s="279">
        <v>17768.8</v>
      </c>
      <c r="K37" s="224" t="s">
        <v>910</v>
      </c>
    </row>
    <row r="38" spans="9:11" s="193" customFormat="1" ht="12.75">
      <c r="I38" s="226" t="s">
        <v>911</v>
      </c>
      <c r="J38" s="225">
        <v>929.2</v>
      </c>
      <c r="K38" s="224" t="s">
        <v>252</v>
      </c>
    </row>
    <row r="39" spans="1:11" ht="16.5" customHeight="1">
      <c r="A39" s="3" t="s">
        <v>233</v>
      </c>
      <c r="B39" s="604" t="s">
        <v>221</v>
      </c>
      <c r="C39" s="463"/>
      <c r="D39" s="463"/>
      <c r="E39" s="463"/>
      <c r="F39" s="463"/>
      <c r="G39" s="463"/>
      <c r="H39" s="463"/>
      <c r="I39" s="463"/>
      <c r="J39" s="463"/>
      <c r="K39" s="463"/>
    </row>
    <row r="40" spans="1:11" ht="27" customHeight="1">
      <c r="A40" s="3"/>
      <c r="B40" s="400" t="s">
        <v>841</v>
      </c>
      <c r="C40" s="453"/>
      <c r="D40" s="453"/>
      <c r="E40" s="453"/>
      <c r="F40" s="453"/>
      <c r="G40" s="453"/>
      <c r="H40" s="453"/>
      <c r="I40" s="453"/>
      <c r="J40" s="453"/>
      <c r="K40" s="453"/>
    </row>
    <row r="41" spans="1:11" ht="115.5" customHeight="1">
      <c r="A41" s="3"/>
      <c r="B41" s="600" t="s">
        <v>857</v>
      </c>
      <c r="C41" s="453"/>
      <c r="D41" s="453"/>
      <c r="E41" s="453"/>
      <c r="F41" s="453"/>
      <c r="G41" s="453"/>
      <c r="H41" s="453"/>
      <c r="I41" s="453"/>
      <c r="J41" s="453"/>
      <c r="K41" s="453"/>
    </row>
    <row r="42" spans="1:11" ht="93" customHeight="1">
      <c r="A42" s="3"/>
      <c r="B42" s="600" t="s">
        <v>858</v>
      </c>
      <c r="C42" s="400"/>
      <c r="D42" s="400"/>
      <c r="E42" s="400"/>
      <c r="F42" s="400"/>
      <c r="G42" s="400"/>
      <c r="H42" s="400"/>
      <c r="I42" s="400"/>
      <c r="J42" s="400"/>
      <c r="K42" s="400"/>
    </row>
    <row r="43" spans="1:11" ht="68.25" customHeight="1">
      <c r="A43" s="3"/>
      <c r="B43" s="400" t="s">
        <v>842</v>
      </c>
      <c r="C43" s="453"/>
      <c r="D43" s="453"/>
      <c r="E43" s="453"/>
      <c r="F43" s="453"/>
      <c r="G43" s="453"/>
      <c r="H43" s="453"/>
      <c r="I43" s="453"/>
      <c r="J43" s="453"/>
      <c r="K43" s="453"/>
    </row>
    <row r="44" spans="1:11" ht="12.75">
      <c r="A44" s="3"/>
      <c r="B44" s="151"/>
      <c r="C44" s="151"/>
      <c r="D44" s="151"/>
      <c r="E44" s="151"/>
      <c r="F44" s="151"/>
      <c r="G44" s="151"/>
      <c r="H44" s="151"/>
      <c r="I44" s="151"/>
      <c r="J44" s="151"/>
      <c r="K44" s="151"/>
    </row>
    <row r="45" spans="1:11" ht="12.75">
      <c r="A45" s="3" t="s">
        <v>233</v>
      </c>
      <c r="B45" s="606" t="s">
        <v>612</v>
      </c>
      <c r="C45" s="497"/>
      <c r="D45" s="497"/>
      <c r="E45" s="497"/>
      <c r="F45" s="497"/>
      <c r="G45" s="497"/>
      <c r="H45" s="497"/>
      <c r="I45" s="497"/>
      <c r="J45" s="497"/>
      <c r="K45" s="497"/>
    </row>
    <row r="47" spans="1:11" ht="12.75">
      <c r="A47" s="3" t="s">
        <v>233</v>
      </c>
      <c r="B47" s="607" t="s">
        <v>613</v>
      </c>
      <c r="C47" s="607"/>
      <c r="D47" s="607"/>
      <c r="E47" s="607"/>
      <c r="F47" s="607"/>
      <c r="G47" s="607"/>
      <c r="H47" s="607"/>
      <c r="I47" s="607"/>
      <c r="J47" s="607"/>
      <c r="K47" s="607"/>
    </row>
    <row r="48" spans="1:11" ht="12.75">
      <c r="A48" s="3" t="s">
        <v>233</v>
      </c>
      <c r="B48" s="599" t="s">
        <v>222</v>
      </c>
      <c r="C48" s="599"/>
      <c r="D48" s="150" t="s">
        <v>223</v>
      </c>
      <c r="E48" s="150" t="s">
        <v>224</v>
      </c>
      <c r="F48" s="150" t="s">
        <v>225</v>
      </c>
      <c r="G48" s="150" t="s">
        <v>226</v>
      </c>
      <c r="H48" s="150" t="s">
        <v>227</v>
      </c>
      <c r="I48" s="150" t="s">
        <v>228</v>
      </c>
      <c r="J48" s="150" t="s">
        <v>229</v>
      </c>
      <c r="K48" s="150" t="s">
        <v>437</v>
      </c>
    </row>
    <row r="49" spans="1:11" ht="12.75">
      <c r="A49" s="3" t="s">
        <v>233</v>
      </c>
      <c r="B49" s="599"/>
      <c r="C49" s="599"/>
      <c r="D49" s="29">
        <v>204</v>
      </c>
      <c r="E49" s="29">
        <v>553</v>
      </c>
      <c r="F49" s="29">
        <v>853</v>
      </c>
      <c r="G49" s="29">
        <v>401</v>
      </c>
      <c r="H49" s="29">
        <v>85</v>
      </c>
      <c r="I49" s="29">
        <v>161</v>
      </c>
      <c r="J49" s="29">
        <v>118</v>
      </c>
      <c r="K49" s="29">
        <f>SUM(D49:J49)</f>
        <v>2375</v>
      </c>
    </row>
    <row r="50" spans="2:3" ht="12.75">
      <c r="B50" s="601"/>
      <c r="C50" s="601"/>
    </row>
    <row r="51" spans="1:11" ht="12.75">
      <c r="A51" s="3" t="s">
        <v>233</v>
      </c>
      <c r="B51" s="599" t="s">
        <v>230</v>
      </c>
      <c r="C51" s="599"/>
      <c r="D51" s="150" t="s">
        <v>223</v>
      </c>
      <c r="E51" s="150" t="s">
        <v>224</v>
      </c>
      <c r="F51" s="150" t="s">
        <v>225</v>
      </c>
      <c r="G51" s="150" t="s">
        <v>226</v>
      </c>
      <c r="H51" s="150" t="s">
        <v>227</v>
      </c>
      <c r="I51" s="150" t="s">
        <v>228</v>
      </c>
      <c r="J51" s="150" t="s">
        <v>229</v>
      </c>
      <c r="K51" s="150" t="s">
        <v>437</v>
      </c>
    </row>
    <row r="52" spans="1:11" ht="12.75">
      <c r="A52" s="3" t="s">
        <v>233</v>
      </c>
      <c r="B52" s="599"/>
      <c r="C52" s="599"/>
      <c r="D52" s="29">
        <v>46</v>
      </c>
      <c r="E52" s="29">
        <v>148</v>
      </c>
      <c r="F52" s="29">
        <v>237</v>
      </c>
      <c r="G52" s="29">
        <v>61</v>
      </c>
      <c r="H52" s="29">
        <v>5</v>
      </c>
      <c r="I52" s="29">
        <v>10</v>
      </c>
      <c r="J52" s="29">
        <v>1</v>
      </c>
      <c r="K52" s="29">
        <f>SUM(D52:J52)</f>
        <v>508</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scale="95" r:id="rId1"/>
  <headerFooter alignWithMargins="0">
    <oddHeader>&amp;CIllinois State University 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workbookViewId="0" topLeftCell="A1">
      <selection activeCell="A1" sqref="A1:E1"/>
    </sheetView>
  </sheetViews>
  <sheetFormatPr defaultColWidth="9.140625" defaultRowHeight="12.75"/>
  <cols>
    <col min="1" max="1" width="3.8515625" style="1" customWidth="1"/>
    <col min="2" max="2" width="42.00390625" style="0" customWidth="1"/>
    <col min="3" max="3" width="13.57421875" style="0" customWidth="1"/>
    <col min="4" max="4" width="11.28125" style="0" customWidth="1"/>
    <col min="5" max="5" width="15.421875" style="234" customWidth="1"/>
    <col min="6" max="6" width="13.57421875" style="0" customWidth="1"/>
  </cols>
  <sheetData>
    <row r="1" spans="1:5" ht="18">
      <c r="A1" s="616" t="s">
        <v>678</v>
      </c>
      <c r="B1" s="616"/>
      <c r="C1" s="616"/>
      <c r="D1" s="616"/>
      <c r="E1" s="616"/>
    </row>
    <row r="3" spans="1:2" ht="12.75">
      <c r="A3" s="82" t="s">
        <v>679</v>
      </c>
      <c r="B3" s="83" t="s">
        <v>843</v>
      </c>
    </row>
    <row r="4" spans="1:6" s="202" customFormat="1" ht="53.25" customHeight="1">
      <c r="A4" s="31" t="s">
        <v>679</v>
      </c>
      <c r="B4" s="609" t="s">
        <v>1052</v>
      </c>
      <c r="C4" s="609"/>
      <c r="D4" s="609"/>
      <c r="E4" s="609"/>
      <c r="F4" s="609"/>
    </row>
    <row r="5" spans="1:6" ht="45" customHeight="1" thickBot="1">
      <c r="A5" s="82" t="s">
        <v>679</v>
      </c>
      <c r="B5" s="84" t="s">
        <v>680</v>
      </c>
      <c r="C5" s="39" t="s">
        <v>681</v>
      </c>
      <c r="D5" s="39" t="s">
        <v>488</v>
      </c>
      <c r="E5" s="39" t="s">
        <v>682</v>
      </c>
      <c r="F5" s="39" t="s">
        <v>515</v>
      </c>
    </row>
    <row r="6" spans="1:6" ht="13.5" thickBot="1">
      <c r="A6" s="82" t="s">
        <v>679</v>
      </c>
      <c r="B6" s="227" t="s">
        <v>683</v>
      </c>
      <c r="C6" s="228"/>
      <c r="D6" s="228"/>
      <c r="E6" s="235">
        <v>1.6378100140383716</v>
      </c>
      <c r="F6" s="229">
        <v>1</v>
      </c>
    </row>
    <row r="7" spans="1:6" ht="13.5" thickBot="1">
      <c r="A7" s="82" t="s">
        <v>679</v>
      </c>
      <c r="B7" s="230" t="s">
        <v>1003</v>
      </c>
      <c r="C7" s="231"/>
      <c r="D7" s="231"/>
      <c r="E7" s="232"/>
      <c r="F7" s="232">
        <v>3</v>
      </c>
    </row>
    <row r="8" spans="1:6" ht="13.5" thickBot="1">
      <c r="A8" s="82" t="s">
        <v>679</v>
      </c>
      <c r="B8" s="230" t="s">
        <v>684</v>
      </c>
      <c r="C8" s="231"/>
      <c r="D8" s="231"/>
      <c r="E8" s="232"/>
      <c r="F8" s="232">
        <v>4</v>
      </c>
    </row>
    <row r="9" spans="1:6" ht="13.5" thickBot="1">
      <c r="A9" s="82" t="s">
        <v>679</v>
      </c>
      <c r="B9" s="230" t="s">
        <v>685</v>
      </c>
      <c r="C9" s="231"/>
      <c r="D9" s="231"/>
      <c r="E9" s="232"/>
      <c r="F9" s="232">
        <v>5</v>
      </c>
    </row>
    <row r="10" spans="1:6" ht="13.5" thickBot="1">
      <c r="A10" s="82" t="s">
        <v>679</v>
      </c>
      <c r="B10" s="617" t="s">
        <v>844</v>
      </c>
      <c r="C10" s="231"/>
      <c r="D10" s="231"/>
      <c r="E10" s="232">
        <v>6.2</v>
      </c>
      <c r="F10" s="232">
        <v>9</v>
      </c>
    </row>
    <row r="11" spans="1:6" ht="13.5" thickBot="1">
      <c r="A11" s="82" t="s">
        <v>679</v>
      </c>
      <c r="B11" s="617" t="s">
        <v>845</v>
      </c>
      <c r="C11" s="231"/>
      <c r="D11" s="231"/>
      <c r="E11" s="232"/>
      <c r="F11" s="232">
        <v>10</v>
      </c>
    </row>
    <row r="12" spans="1:6" ht="13.5" thickBot="1">
      <c r="A12" s="82" t="s">
        <v>679</v>
      </c>
      <c r="B12" s="230" t="s">
        <v>688</v>
      </c>
      <c r="C12" s="231"/>
      <c r="D12" s="231"/>
      <c r="E12" s="232">
        <v>3.8</v>
      </c>
      <c r="F12" s="232">
        <v>11</v>
      </c>
    </row>
    <row r="13" spans="1:6" ht="13.5" thickBot="1">
      <c r="A13" s="82" t="s">
        <v>679</v>
      </c>
      <c r="B13" s="230" t="s">
        <v>846</v>
      </c>
      <c r="C13" s="231"/>
      <c r="D13" s="231"/>
      <c r="E13" s="232"/>
      <c r="F13" s="232">
        <v>12</v>
      </c>
    </row>
    <row r="14" spans="1:6" ht="13.5" thickBot="1">
      <c r="A14" s="82" t="s">
        <v>679</v>
      </c>
      <c r="B14" s="230" t="s">
        <v>689</v>
      </c>
      <c r="C14" s="231"/>
      <c r="D14" s="231"/>
      <c r="E14" s="232">
        <v>20.6</v>
      </c>
      <c r="F14" s="232">
        <v>13</v>
      </c>
    </row>
    <row r="15" spans="1:6" ht="13.5" thickBot="1">
      <c r="A15" s="82" t="s">
        <v>679</v>
      </c>
      <c r="B15" s="230" t="s">
        <v>847</v>
      </c>
      <c r="C15" s="231"/>
      <c r="D15" s="231"/>
      <c r="E15" s="232"/>
      <c r="F15" s="232">
        <v>14</v>
      </c>
    </row>
    <row r="16" spans="1:6" ht="13.5" thickBot="1">
      <c r="A16" s="82" t="s">
        <v>679</v>
      </c>
      <c r="B16" s="230" t="s">
        <v>848</v>
      </c>
      <c r="C16" s="231"/>
      <c r="D16" s="231"/>
      <c r="E16" s="232">
        <v>3.4</v>
      </c>
      <c r="F16" s="232">
        <v>15</v>
      </c>
    </row>
    <row r="17" spans="1:6" ht="13.5" thickBot="1">
      <c r="A17" s="82" t="s">
        <v>679</v>
      </c>
      <c r="B17" s="230" t="s">
        <v>690</v>
      </c>
      <c r="C17" s="231"/>
      <c r="D17" s="231"/>
      <c r="E17" s="232">
        <v>0.9</v>
      </c>
      <c r="F17" s="232">
        <v>16</v>
      </c>
    </row>
    <row r="18" spans="1:6" ht="13.5" thickBot="1">
      <c r="A18" s="82" t="s">
        <v>679</v>
      </c>
      <c r="B18" s="617" t="s">
        <v>849</v>
      </c>
      <c r="C18" s="231"/>
      <c r="D18" s="231"/>
      <c r="E18" s="232">
        <v>3.2</v>
      </c>
      <c r="F18" s="232">
        <v>19</v>
      </c>
    </row>
    <row r="19" spans="1:6" ht="13.5" thickBot="1">
      <c r="A19" s="82" t="s">
        <v>679</v>
      </c>
      <c r="B19" s="230" t="s">
        <v>1049</v>
      </c>
      <c r="C19" s="231"/>
      <c r="D19" s="231"/>
      <c r="E19" s="232"/>
      <c r="F19" s="232">
        <v>22</v>
      </c>
    </row>
    <row r="20" spans="1:6" ht="13.5" thickBot="1">
      <c r="A20" s="82" t="s">
        <v>679</v>
      </c>
      <c r="B20" s="230" t="s">
        <v>395</v>
      </c>
      <c r="C20" s="231"/>
      <c r="D20" s="231"/>
      <c r="E20" s="232">
        <v>3.7</v>
      </c>
      <c r="F20" s="232">
        <v>23</v>
      </c>
    </row>
    <row r="21" spans="1:6" ht="13.5" thickBot="1">
      <c r="A21" s="82" t="s">
        <v>679</v>
      </c>
      <c r="B21" s="230" t="s">
        <v>1050</v>
      </c>
      <c r="C21" s="231"/>
      <c r="D21" s="231"/>
      <c r="E21" s="232">
        <v>0.9</v>
      </c>
      <c r="F21" s="232">
        <v>24</v>
      </c>
    </row>
    <row r="22" spans="1:6" ht="13.5" thickBot="1">
      <c r="A22" s="82" t="s">
        <v>679</v>
      </c>
      <c r="B22" s="230" t="s">
        <v>1051</v>
      </c>
      <c r="C22" s="231"/>
      <c r="D22" s="231"/>
      <c r="E22" s="232"/>
      <c r="F22" s="232">
        <v>25</v>
      </c>
    </row>
    <row r="23" spans="1:6" ht="13.5" thickBot="1">
      <c r="A23" s="82" t="s">
        <v>679</v>
      </c>
      <c r="B23" s="230" t="s">
        <v>686</v>
      </c>
      <c r="C23" s="231"/>
      <c r="D23" s="231"/>
      <c r="E23" s="232">
        <v>2.1</v>
      </c>
      <c r="F23" s="232">
        <v>26</v>
      </c>
    </row>
    <row r="24" spans="1:6" ht="13.5" thickBot="1">
      <c r="A24" s="82" t="s">
        <v>679</v>
      </c>
      <c r="B24" s="230" t="s">
        <v>396</v>
      </c>
      <c r="C24" s="231"/>
      <c r="D24" s="231"/>
      <c r="E24" s="232">
        <v>1.4</v>
      </c>
      <c r="F24" s="232">
        <v>27</v>
      </c>
    </row>
    <row r="25" spans="1:6" ht="13.5" thickBot="1">
      <c r="A25" s="82" t="s">
        <v>679</v>
      </c>
      <c r="B25" s="230" t="s">
        <v>1002</v>
      </c>
      <c r="C25" s="231"/>
      <c r="D25" s="231"/>
      <c r="E25" s="232"/>
      <c r="F25" s="232">
        <v>29</v>
      </c>
    </row>
    <row r="26" spans="1:6" ht="13.5" thickBot="1">
      <c r="A26" s="82" t="s">
        <v>679</v>
      </c>
      <c r="B26" s="230" t="s">
        <v>692</v>
      </c>
      <c r="C26" s="231"/>
      <c r="D26" s="231"/>
      <c r="E26" s="232"/>
      <c r="F26" s="232">
        <v>30</v>
      </c>
    </row>
    <row r="27" spans="1:6" ht="13.5" thickBot="1">
      <c r="A27" s="82" t="s">
        <v>679</v>
      </c>
      <c r="B27" s="230" t="s">
        <v>1004</v>
      </c>
      <c r="C27" s="231"/>
      <c r="D27" s="231"/>
      <c r="E27" s="232">
        <v>1.5</v>
      </c>
      <c r="F27" s="232">
        <v>31</v>
      </c>
    </row>
    <row r="28" spans="1:6" ht="13.5" thickBot="1">
      <c r="A28" s="82" t="s">
        <v>679</v>
      </c>
      <c r="B28" s="617" t="s">
        <v>56</v>
      </c>
      <c r="C28" s="231"/>
      <c r="D28" s="231"/>
      <c r="E28" s="232">
        <v>0.4</v>
      </c>
      <c r="F28" s="232">
        <v>38</v>
      </c>
    </row>
    <row r="29" spans="1:6" ht="13.5" thickBot="1">
      <c r="A29" s="82" t="s">
        <v>679</v>
      </c>
      <c r="B29" s="617" t="s">
        <v>57</v>
      </c>
      <c r="C29" s="231"/>
      <c r="D29" s="231"/>
      <c r="E29" s="232"/>
      <c r="F29" s="232">
        <v>39</v>
      </c>
    </row>
    <row r="30" spans="1:6" ht="13.5" thickBot="1">
      <c r="A30" s="82" t="s">
        <v>679</v>
      </c>
      <c r="B30" s="617" t="s">
        <v>1005</v>
      </c>
      <c r="C30" s="231"/>
      <c r="D30" s="231"/>
      <c r="E30" s="236">
        <v>1.2166588675713619</v>
      </c>
      <c r="F30" s="232">
        <v>40</v>
      </c>
    </row>
    <row r="31" spans="1:6" ht="13.5" thickBot="1">
      <c r="A31" s="82" t="s">
        <v>679</v>
      </c>
      <c r="B31" s="617" t="s">
        <v>58</v>
      </c>
      <c r="C31" s="231"/>
      <c r="D31" s="231"/>
      <c r="E31" s="236"/>
      <c r="F31" s="232">
        <v>41</v>
      </c>
    </row>
    <row r="32" spans="1:6" ht="13.5" thickBot="1">
      <c r="A32" s="82" t="s">
        <v>679</v>
      </c>
      <c r="B32" s="230" t="s">
        <v>1006</v>
      </c>
      <c r="C32" s="231"/>
      <c r="D32" s="231"/>
      <c r="E32" s="236">
        <v>4.211511464670098</v>
      </c>
      <c r="F32" s="232">
        <v>42</v>
      </c>
    </row>
    <row r="33" spans="1:6" ht="13.5" thickBot="1">
      <c r="A33" s="82" t="s">
        <v>679</v>
      </c>
      <c r="B33" s="617" t="s">
        <v>59</v>
      </c>
      <c r="C33" s="231"/>
      <c r="D33" s="231"/>
      <c r="E33" s="236">
        <v>3.1586335985025733</v>
      </c>
      <c r="F33" s="232">
        <v>43</v>
      </c>
    </row>
    <row r="34" spans="1:6" ht="13.5" thickBot="1">
      <c r="A34" s="82" t="s">
        <v>679</v>
      </c>
      <c r="B34" s="617" t="s">
        <v>60</v>
      </c>
      <c r="C34" s="231"/>
      <c r="D34" s="231"/>
      <c r="E34" s="236">
        <v>1.2868507253158634</v>
      </c>
      <c r="F34" s="232">
        <v>44</v>
      </c>
    </row>
    <row r="35" spans="1:6" ht="13.5" thickBot="1">
      <c r="A35" s="82"/>
      <c r="B35" s="230" t="s">
        <v>61</v>
      </c>
      <c r="C35" s="231"/>
      <c r="D35" s="231"/>
      <c r="E35" s="232">
        <v>6.9</v>
      </c>
      <c r="F35" s="232">
        <v>45</v>
      </c>
    </row>
    <row r="36" spans="1:6" ht="13.5" thickBot="1">
      <c r="A36" s="82"/>
      <c r="B36" s="617" t="s">
        <v>62</v>
      </c>
      <c r="C36" s="231"/>
      <c r="D36" s="231"/>
      <c r="E36" s="232"/>
      <c r="F36" s="232">
        <v>46</v>
      </c>
    </row>
    <row r="37" spans="1:6" ht="13.5" thickBot="1">
      <c r="A37" s="82"/>
      <c r="B37" s="617" t="s">
        <v>63</v>
      </c>
      <c r="C37" s="231"/>
      <c r="D37" s="231"/>
      <c r="E37" s="232"/>
      <c r="F37" s="232">
        <v>47</v>
      </c>
    </row>
    <row r="38" spans="1:6" ht="13.5" thickBot="1">
      <c r="A38" s="82"/>
      <c r="B38" s="617" t="s">
        <v>64</v>
      </c>
      <c r="C38" s="231"/>
      <c r="D38" s="231"/>
      <c r="E38" s="232"/>
      <c r="F38" s="232">
        <v>48</v>
      </c>
    </row>
    <row r="39" spans="1:6" ht="13.5" thickBot="1">
      <c r="A39" s="82"/>
      <c r="B39" s="617" t="s">
        <v>65</v>
      </c>
      <c r="C39" s="231"/>
      <c r="D39" s="231"/>
      <c r="E39" s="232"/>
      <c r="F39" s="232">
        <v>49</v>
      </c>
    </row>
    <row r="40" spans="1:6" ht="13.5" thickBot="1">
      <c r="A40" s="82"/>
      <c r="B40" s="230" t="s">
        <v>1007</v>
      </c>
      <c r="C40" s="231"/>
      <c r="D40" s="231"/>
      <c r="E40" s="232">
        <v>4.3</v>
      </c>
      <c r="F40" s="232">
        <v>50</v>
      </c>
    </row>
    <row r="41" spans="1:6" ht="13.5" thickBot="1">
      <c r="A41" s="82"/>
      <c r="B41" s="230" t="s">
        <v>691</v>
      </c>
      <c r="C41" s="231"/>
      <c r="D41" s="231"/>
      <c r="E41" s="232">
        <v>6.6</v>
      </c>
      <c r="F41" s="232">
        <v>51</v>
      </c>
    </row>
    <row r="42" spans="1:6" ht="13.5" thickBot="1">
      <c r="A42" s="82"/>
      <c r="B42" s="230" t="s">
        <v>687</v>
      </c>
      <c r="C42" s="231"/>
      <c r="D42" s="231"/>
      <c r="E42" s="232">
        <v>19.9</v>
      </c>
      <c r="F42" s="232">
        <v>52</v>
      </c>
    </row>
    <row r="43" spans="1:6" ht="13.5" thickBot="1">
      <c r="A43" s="82"/>
      <c r="B43" s="617" t="s">
        <v>399</v>
      </c>
      <c r="C43" s="231"/>
      <c r="D43" s="231"/>
      <c r="E43" s="237">
        <v>2.8</v>
      </c>
      <c r="F43" s="232">
        <v>54</v>
      </c>
    </row>
    <row r="44" spans="1:6" ht="12.75">
      <c r="A44" s="82" t="s">
        <v>679</v>
      </c>
      <c r="B44" s="17" t="s">
        <v>1008</v>
      </c>
      <c r="C44" s="191"/>
      <c r="D44" s="191"/>
      <c r="E44" s="191"/>
      <c r="F44" s="85"/>
    </row>
    <row r="45" spans="1:6" ht="12.75">
      <c r="A45" s="82" t="s">
        <v>679</v>
      </c>
      <c r="B45" s="19" t="s">
        <v>383</v>
      </c>
      <c r="C45" s="192">
        <f>SUM(C6:C44)</f>
        <v>0</v>
      </c>
      <c r="D45" s="192">
        <f>SUM(D6:D44)</f>
        <v>0</v>
      </c>
      <c r="E45" s="233">
        <f>SUM(E6:E44)</f>
        <v>100.11146467009827</v>
      </c>
      <c r="F45" s="86"/>
    </row>
  </sheetData>
  <mergeCells count="2">
    <mergeCell ref="A1:E1"/>
    <mergeCell ref="B4:F4"/>
  </mergeCells>
  <printOptions/>
  <pageMargins left="0.5" right="0.57" top="1" bottom="1" header="0.5" footer="0.5"/>
  <pageSetup horizontalDpi="600" verticalDpi="600" orientation="portrait" scale="95" r:id="rId1"/>
  <headerFooter alignWithMargins="0">
    <oddHeader>&amp;CIllinois State University Common Data Set 2005-06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9">
      <selection activeCell="A23" sqref="A23"/>
    </sheetView>
  </sheetViews>
  <sheetFormatPr defaultColWidth="9.140625" defaultRowHeight="12.75"/>
  <cols>
    <col min="1" max="1" width="88.7109375" style="160" customWidth="1"/>
    <col min="2" max="16384" width="9.140625" style="145" customWidth="1"/>
  </cols>
  <sheetData>
    <row r="1" ht="18">
      <c r="A1" s="154" t="s">
        <v>516</v>
      </c>
    </row>
    <row r="2" ht="25.5">
      <c r="A2" s="155" t="s">
        <v>323</v>
      </c>
    </row>
    <row r="3" ht="12.75">
      <c r="A3" s="155"/>
    </row>
    <row r="4" ht="25.5">
      <c r="A4" s="156" t="s">
        <v>324</v>
      </c>
    </row>
    <row r="5" ht="12.75">
      <c r="A5" s="157"/>
    </row>
    <row r="6" ht="38.25">
      <c r="A6" s="155" t="s">
        <v>1013</v>
      </c>
    </row>
    <row r="7" ht="38.25">
      <c r="A7" s="155" t="s">
        <v>1014</v>
      </c>
    </row>
    <row r="8" ht="12.75">
      <c r="A8" s="155" t="s">
        <v>1015</v>
      </c>
    </row>
    <row r="9" ht="25.5">
      <c r="A9" s="155" t="s">
        <v>1016</v>
      </c>
    </row>
    <row r="10" ht="25.5">
      <c r="A10" s="155" t="s">
        <v>526</v>
      </c>
    </row>
    <row r="11" ht="51">
      <c r="A11" s="155" t="s">
        <v>527</v>
      </c>
    </row>
    <row r="12" ht="38.25">
      <c r="A12" s="155" t="s">
        <v>528</v>
      </c>
    </row>
    <row r="13" ht="38.25">
      <c r="A13" s="155" t="s">
        <v>529</v>
      </c>
    </row>
    <row r="14" ht="25.5">
      <c r="A14" s="155" t="s">
        <v>723</v>
      </c>
    </row>
    <row r="15" ht="89.25">
      <c r="A15" s="155" t="s">
        <v>530</v>
      </c>
    </row>
    <row r="16" ht="25.5">
      <c r="A16" s="155" t="s">
        <v>3</v>
      </c>
    </row>
    <row r="17" ht="12.75">
      <c r="A17" s="155" t="s">
        <v>4</v>
      </c>
    </row>
    <row r="18" ht="38.25">
      <c r="A18" s="155" t="s">
        <v>5</v>
      </c>
    </row>
    <row r="19" ht="25.5">
      <c r="A19" s="155" t="s">
        <v>6</v>
      </c>
    </row>
    <row r="20" ht="63.75">
      <c r="A20" s="155" t="s">
        <v>724</v>
      </c>
    </row>
    <row r="21" ht="12.75">
      <c r="A21" s="155" t="s">
        <v>725</v>
      </c>
    </row>
    <row r="22" ht="12.75">
      <c r="A22" s="155" t="s">
        <v>726</v>
      </c>
    </row>
    <row r="23" ht="25.5">
      <c r="A23" s="155" t="s">
        <v>727</v>
      </c>
    </row>
    <row r="24" ht="38.25">
      <c r="A24" s="155" t="s">
        <v>728</v>
      </c>
    </row>
    <row r="25" ht="38.25">
      <c r="A25" s="155" t="s">
        <v>443</v>
      </c>
    </row>
    <row r="26" ht="25.5">
      <c r="A26" s="155" t="s">
        <v>444</v>
      </c>
    </row>
    <row r="27" ht="38.25">
      <c r="A27" s="155" t="s">
        <v>445</v>
      </c>
    </row>
    <row r="28" ht="25.5">
      <c r="A28" s="155" t="s">
        <v>446</v>
      </c>
    </row>
    <row r="29" ht="51">
      <c r="A29" s="155" t="s">
        <v>447</v>
      </c>
    </row>
    <row r="30" ht="25.5">
      <c r="A30" s="155" t="s">
        <v>448</v>
      </c>
    </row>
    <row r="31" ht="25.5">
      <c r="A31" s="155" t="s">
        <v>449</v>
      </c>
    </row>
    <row r="32" ht="25.5">
      <c r="A32" s="155" t="s">
        <v>450</v>
      </c>
    </row>
    <row r="33" ht="38.25">
      <c r="A33" s="155" t="s">
        <v>451</v>
      </c>
    </row>
    <row r="34" ht="25.5">
      <c r="A34" s="155" t="s">
        <v>452</v>
      </c>
    </row>
    <row r="35" ht="51">
      <c r="A35" s="155" t="s">
        <v>453</v>
      </c>
    </row>
    <row r="36" ht="25.5">
      <c r="A36" s="155" t="s">
        <v>454</v>
      </c>
    </row>
    <row r="37" ht="25.5">
      <c r="A37" s="155" t="s">
        <v>455</v>
      </c>
    </row>
    <row r="38" ht="25.5">
      <c r="A38" s="155" t="s">
        <v>456</v>
      </c>
    </row>
    <row r="39" ht="38.25">
      <c r="A39" s="155" t="s">
        <v>457</v>
      </c>
    </row>
    <row r="40" ht="63.75">
      <c r="A40" s="155" t="s">
        <v>458</v>
      </c>
    </row>
    <row r="41" ht="12.75">
      <c r="A41" s="155" t="s">
        <v>459</v>
      </c>
    </row>
    <row r="42" ht="25.5">
      <c r="A42" s="155" t="s">
        <v>460</v>
      </c>
    </row>
    <row r="43" ht="76.5">
      <c r="A43" s="155" t="s">
        <v>641</v>
      </c>
    </row>
    <row r="44" ht="25.5">
      <c r="A44" s="155" t="s">
        <v>804</v>
      </c>
    </row>
    <row r="45" ht="38.25">
      <c r="A45" s="155" t="s">
        <v>805</v>
      </c>
    </row>
    <row r="46" ht="38.25">
      <c r="A46" s="155" t="s">
        <v>806</v>
      </c>
    </row>
    <row r="47" ht="25.5">
      <c r="A47" s="155" t="s">
        <v>598</v>
      </c>
    </row>
    <row r="48" ht="63.75">
      <c r="A48" s="155" t="s">
        <v>254</v>
      </c>
    </row>
    <row r="49" ht="25.5">
      <c r="A49" s="155" t="s">
        <v>255</v>
      </c>
    </row>
    <row r="50" ht="38.25">
      <c r="A50" s="155" t="s">
        <v>256</v>
      </c>
    </row>
    <row r="51" ht="38.25">
      <c r="A51" s="155" t="s">
        <v>257</v>
      </c>
    </row>
    <row r="52" ht="38.25">
      <c r="A52" s="155" t="s">
        <v>258</v>
      </c>
    </row>
    <row r="53" ht="38.25">
      <c r="A53" s="155" t="s">
        <v>259</v>
      </c>
    </row>
    <row r="54" ht="51">
      <c r="A54" s="155" t="s">
        <v>855</v>
      </c>
    </row>
    <row r="55" ht="51">
      <c r="A55" s="155" t="s">
        <v>856</v>
      </c>
    </row>
    <row r="56" ht="51">
      <c r="A56" s="155" t="s">
        <v>1031</v>
      </c>
    </row>
    <row r="57" ht="38.25">
      <c r="A57" s="155" t="s">
        <v>1032</v>
      </c>
    </row>
    <row r="58" ht="12.75">
      <c r="A58" s="155" t="s">
        <v>1033</v>
      </c>
    </row>
    <row r="59" ht="38.25">
      <c r="A59" s="155" t="s">
        <v>1034</v>
      </c>
    </row>
    <row r="60" ht="25.5">
      <c r="A60" s="155" t="s">
        <v>1035</v>
      </c>
    </row>
    <row r="61" ht="25.5">
      <c r="A61" s="155" t="s">
        <v>1036</v>
      </c>
    </row>
    <row r="62" ht="63.75">
      <c r="A62" s="155" t="s">
        <v>794</v>
      </c>
    </row>
    <row r="63" ht="25.5">
      <c r="A63" s="155" t="s">
        <v>795</v>
      </c>
    </row>
    <row r="64" ht="25.5">
      <c r="A64" s="155" t="s">
        <v>796</v>
      </c>
    </row>
    <row r="65" ht="38.25">
      <c r="A65" s="155" t="s">
        <v>912</v>
      </c>
    </row>
    <row r="66" ht="25.5">
      <c r="A66" s="155" t="s">
        <v>913</v>
      </c>
    </row>
    <row r="67" ht="25.5">
      <c r="A67" s="155" t="s">
        <v>914</v>
      </c>
    </row>
    <row r="68" ht="38.25">
      <c r="A68" s="155" t="s">
        <v>915</v>
      </c>
    </row>
    <row r="69" ht="25.5">
      <c r="A69" s="155" t="s">
        <v>916</v>
      </c>
    </row>
    <row r="70" ht="12.75">
      <c r="A70" s="155" t="s">
        <v>917</v>
      </c>
    </row>
    <row r="71" ht="38.25">
      <c r="A71" s="155" t="s">
        <v>66</v>
      </c>
    </row>
    <row r="72" ht="38.25">
      <c r="A72" s="155" t="s">
        <v>785</v>
      </c>
    </row>
    <row r="73" ht="12.75">
      <c r="A73" s="155" t="s">
        <v>786</v>
      </c>
    </row>
    <row r="74" ht="38.25">
      <c r="A74" s="155" t="s">
        <v>67</v>
      </c>
    </row>
    <row r="75" ht="38.25">
      <c r="A75" s="155" t="s">
        <v>68</v>
      </c>
    </row>
    <row r="76" ht="25.5">
      <c r="A76" s="155" t="s">
        <v>69</v>
      </c>
    </row>
    <row r="77" ht="25.5">
      <c r="A77" s="155" t="s">
        <v>70</v>
      </c>
    </row>
    <row r="78" ht="25.5">
      <c r="A78" s="155" t="s">
        <v>71</v>
      </c>
    </row>
    <row r="79" ht="25.5">
      <c r="A79" s="155" t="s">
        <v>72</v>
      </c>
    </row>
    <row r="80" ht="38.25">
      <c r="A80" s="155" t="s">
        <v>73</v>
      </c>
    </row>
    <row r="81" ht="25.5">
      <c r="A81" s="155" t="s">
        <v>74</v>
      </c>
    </row>
    <row r="82" ht="25.5">
      <c r="A82" s="155" t="s">
        <v>75</v>
      </c>
    </row>
    <row r="83" ht="25.5">
      <c r="A83" s="155" t="s">
        <v>76</v>
      </c>
    </row>
    <row r="84" ht="25.5">
      <c r="A84" s="155" t="s">
        <v>77</v>
      </c>
    </row>
    <row r="85" ht="51">
      <c r="A85" s="155" t="s">
        <v>200</v>
      </c>
    </row>
    <row r="86" ht="38.25">
      <c r="A86" s="155" t="s">
        <v>201</v>
      </c>
    </row>
    <row r="87" ht="38.25">
      <c r="A87" s="155" t="s">
        <v>202</v>
      </c>
    </row>
    <row r="88" ht="38.25">
      <c r="A88" s="158" t="s">
        <v>203</v>
      </c>
    </row>
    <row r="89" ht="51">
      <c r="A89" s="158" t="s">
        <v>763</v>
      </c>
    </row>
    <row r="90" ht="51">
      <c r="A90" s="158" t="s">
        <v>764</v>
      </c>
    </row>
    <row r="91" ht="38.25">
      <c r="A91" s="155" t="s">
        <v>765</v>
      </c>
    </row>
    <row r="92" ht="25.5">
      <c r="A92" s="155" t="s">
        <v>766</v>
      </c>
    </row>
    <row r="93" ht="38.25">
      <c r="A93" s="155" t="s">
        <v>767</v>
      </c>
    </row>
    <row r="94" ht="12.75">
      <c r="A94" s="155" t="s">
        <v>768</v>
      </c>
    </row>
    <row r="95" ht="25.5">
      <c r="A95" s="155" t="s">
        <v>769</v>
      </c>
    </row>
    <row r="96" ht="38.25">
      <c r="A96" s="155" t="s">
        <v>770</v>
      </c>
    </row>
    <row r="97" ht="38.25">
      <c r="A97" s="155" t="s">
        <v>771</v>
      </c>
    </row>
    <row r="98" ht="25.5">
      <c r="A98" s="155" t="s">
        <v>772</v>
      </c>
    </row>
    <row r="99" ht="38.25">
      <c r="A99" s="155" t="s">
        <v>773</v>
      </c>
    </row>
    <row r="100" ht="25.5">
      <c r="A100" s="155" t="s">
        <v>774</v>
      </c>
    </row>
    <row r="101" ht="25.5">
      <c r="A101" s="155" t="s">
        <v>775</v>
      </c>
    </row>
    <row r="102" ht="38.25">
      <c r="A102" s="155" t="s">
        <v>776</v>
      </c>
    </row>
    <row r="103" ht="76.5">
      <c r="A103" s="155" t="s">
        <v>888</v>
      </c>
    </row>
    <row r="104" ht="25.5">
      <c r="A104" s="155" t="s">
        <v>343</v>
      </c>
    </row>
    <row r="105" ht="38.25">
      <c r="A105" s="155" t="s">
        <v>344</v>
      </c>
    </row>
    <row r="106" ht="38.25">
      <c r="A106" s="155" t="s">
        <v>345</v>
      </c>
    </row>
    <row r="107" ht="25.5">
      <c r="A107" s="155" t="s">
        <v>346</v>
      </c>
    </row>
    <row r="108" ht="38.25">
      <c r="A108" s="155" t="s">
        <v>347</v>
      </c>
    </row>
    <row r="109" ht="63.75">
      <c r="A109" s="155" t="s">
        <v>348</v>
      </c>
    </row>
    <row r="110" ht="25.5">
      <c r="A110" s="155" t="s">
        <v>0</v>
      </c>
    </row>
    <row r="111" ht="25.5">
      <c r="A111" s="155" t="s">
        <v>1</v>
      </c>
    </row>
    <row r="112" ht="38.25">
      <c r="A112" s="155" t="s">
        <v>2</v>
      </c>
    </row>
    <row r="113" ht="38.25">
      <c r="A113" s="155" t="s">
        <v>360</v>
      </c>
    </row>
    <row r="114" ht="25.5">
      <c r="A114" s="155" t="s">
        <v>361</v>
      </c>
    </row>
    <row r="115" ht="12.75">
      <c r="A115" s="155" t="s">
        <v>362</v>
      </c>
    </row>
    <row r="116" ht="25.5">
      <c r="A116" s="155" t="s">
        <v>363</v>
      </c>
    </row>
    <row r="117" ht="38.25">
      <c r="A117" s="155" t="s">
        <v>364</v>
      </c>
    </row>
    <row r="118" ht="25.5">
      <c r="A118" s="155" t="s">
        <v>365</v>
      </c>
    </row>
    <row r="119" ht="25.5">
      <c r="A119" s="155" t="s">
        <v>366</v>
      </c>
    </row>
    <row r="120" ht="38.25">
      <c r="A120" s="155" t="s">
        <v>388</v>
      </c>
    </row>
    <row r="121" ht="25.5">
      <c r="A121" s="155" t="s">
        <v>389</v>
      </c>
    </row>
    <row r="122" ht="38.25">
      <c r="A122" s="155" t="s">
        <v>390</v>
      </c>
    </row>
    <row r="123" ht="25.5">
      <c r="A123" s="155" t="s">
        <v>253</v>
      </c>
    </row>
    <row r="124" ht="25.5">
      <c r="A124" s="155" t="s">
        <v>787</v>
      </c>
    </row>
    <row r="125" ht="25.5">
      <c r="A125" s="155" t="s">
        <v>272</v>
      </c>
    </row>
    <row r="126" ht="25.5">
      <c r="A126" s="155" t="s">
        <v>273</v>
      </c>
    </row>
    <row r="127" ht="38.25">
      <c r="A127" s="155" t="s">
        <v>274</v>
      </c>
    </row>
    <row r="129" ht="12.75">
      <c r="A129" s="159" t="s">
        <v>624</v>
      </c>
    </row>
    <row r="131" ht="12.75">
      <c r="A131" s="201" t="s">
        <v>596</v>
      </c>
    </row>
    <row r="132" ht="25.5">
      <c r="A132" s="155" t="s">
        <v>384</v>
      </c>
    </row>
    <row r="133" ht="51">
      <c r="A133" s="155" t="s">
        <v>945</v>
      </c>
    </row>
    <row r="134" ht="25.5">
      <c r="A134" s="155" t="s">
        <v>625</v>
      </c>
    </row>
    <row r="135" ht="25.5">
      <c r="A135" s="155" t="s">
        <v>626</v>
      </c>
    </row>
    <row r="136" ht="38.25">
      <c r="A136" s="155" t="s">
        <v>627</v>
      </c>
    </row>
    <row r="137" ht="25.5">
      <c r="A137" s="155" t="s">
        <v>517</v>
      </c>
    </row>
    <row r="138" ht="25.5">
      <c r="A138" s="155" t="s">
        <v>788</v>
      </c>
    </row>
    <row r="139" ht="63.75">
      <c r="A139" s="155" t="s">
        <v>518</v>
      </c>
    </row>
    <row r="140" ht="12.75">
      <c r="A140" s="155" t="s">
        <v>614</v>
      </c>
    </row>
    <row r="141" ht="12.75">
      <c r="A141" s="156" t="s">
        <v>615</v>
      </c>
    </row>
    <row r="142" ht="12.75">
      <c r="A142" s="156" t="s">
        <v>616</v>
      </c>
    </row>
    <row r="143" ht="12.75">
      <c r="A143" s="156" t="s">
        <v>617</v>
      </c>
    </row>
    <row r="144" ht="12.75">
      <c r="A144" s="156" t="s">
        <v>618</v>
      </c>
    </row>
    <row r="145" ht="12.75">
      <c r="A145" s="156" t="s">
        <v>619</v>
      </c>
    </row>
    <row r="146" ht="12.75">
      <c r="A146" s="156" t="s">
        <v>620</v>
      </c>
    </row>
    <row r="147" ht="12.75">
      <c r="A147" s="156" t="s">
        <v>621</v>
      </c>
    </row>
    <row r="148" ht="12.75">
      <c r="A148" s="156" t="s">
        <v>622</v>
      </c>
    </row>
    <row r="149" ht="12.75">
      <c r="A149" s="156" t="s">
        <v>623</v>
      </c>
    </row>
    <row r="150" ht="25.5">
      <c r="A150" s="155" t="s">
        <v>789</v>
      </c>
    </row>
    <row r="151" ht="51">
      <c r="A151" s="155" t="s">
        <v>797</v>
      </c>
    </row>
    <row r="152" ht="25.5">
      <c r="A152" s="155" t="s">
        <v>798</v>
      </c>
    </row>
  </sheetData>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D70"/>
  <sheetViews>
    <sheetView tabSelected="1"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51" t="s">
        <v>464</v>
      </c>
      <c r="B1" s="451"/>
      <c r="C1" s="451"/>
      <c r="D1" s="452"/>
    </row>
    <row r="2" spans="3:4" ht="12.75">
      <c r="C2" s="453"/>
      <c r="D2" s="453"/>
    </row>
    <row r="3" spans="1:4" ht="12.75">
      <c r="A3" s="2" t="s">
        <v>368</v>
      </c>
      <c r="B3" s="171" t="s">
        <v>369</v>
      </c>
      <c r="C3" s="50"/>
      <c r="D3" s="50"/>
    </row>
    <row r="4" spans="1:4" ht="12.75">
      <c r="A4" s="2" t="s">
        <v>368</v>
      </c>
      <c r="B4" s="172" t="s">
        <v>370</v>
      </c>
      <c r="C4" s="163"/>
      <c r="D4" s="163" t="s">
        <v>18</v>
      </c>
    </row>
    <row r="5" spans="1:4" ht="12.75">
      <c r="A5" s="2" t="s">
        <v>368</v>
      </c>
      <c r="B5" s="172" t="s">
        <v>371</v>
      </c>
      <c r="C5" s="163"/>
      <c r="D5" s="163" t="s">
        <v>19</v>
      </c>
    </row>
    <row r="6" spans="1:4" ht="12.75">
      <c r="A6" s="2" t="s">
        <v>368</v>
      </c>
      <c r="B6" s="172" t="s">
        <v>372</v>
      </c>
      <c r="C6" s="163"/>
      <c r="D6" s="163" t="s">
        <v>20</v>
      </c>
    </row>
    <row r="7" spans="1:4" ht="12.75">
      <c r="A7" s="2" t="s">
        <v>368</v>
      </c>
      <c r="B7" s="172" t="s">
        <v>466</v>
      </c>
      <c r="C7" s="163"/>
      <c r="D7" s="163" t="s">
        <v>21</v>
      </c>
    </row>
    <row r="8" spans="1:4" ht="12.75">
      <c r="A8" s="2" t="s">
        <v>368</v>
      </c>
      <c r="B8" s="172" t="s">
        <v>373</v>
      </c>
      <c r="C8" s="163"/>
      <c r="D8" s="163" t="s">
        <v>22</v>
      </c>
    </row>
    <row r="9" spans="1:4" ht="12.75">
      <c r="A9" s="2" t="s">
        <v>368</v>
      </c>
      <c r="B9" s="172" t="s">
        <v>374</v>
      </c>
      <c r="C9" s="163"/>
      <c r="D9" s="163" t="s">
        <v>23</v>
      </c>
    </row>
    <row r="10" spans="1:4" ht="12.75">
      <c r="A10" s="2" t="s">
        <v>368</v>
      </c>
      <c r="B10" s="172" t="s">
        <v>375</v>
      </c>
      <c r="C10" s="163"/>
      <c r="D10" s="163" t="s">
        <v>24</v>
      </c>
    </row>
    <row r="11" spans="1:4" ht="12.75">
      <c r="A11" s="2" t="s">
        <v>368</v>
      </c>
      <c r="B11" s="172" t="s">
        <v>376</v>
      </c>
      <c r="C11" s="163"/>
      <c r="D11" s="238" t="s">
        <v>25</v>
      </c>
    </row>
    <row r="12" spans="1:4" ht="12.75">
      <c r="A12" s="2" t="s">
        <v>368</v>
      </c>
      <c r="B12" s="48" t="s">
        <v>740</v>
      </c>
      <c r="C12" s="50"/>
      <c r="D12" s="168"/>
    </row>
    <row r="13" spans="1:4" ht="12.75">
      <c r="A13" s="2"/>
      <c r="B13" s="48"/>
      <c r="C13" s="50"/>
      <c r="D13" s="168"/>
    </row>
    <row r="14" spans="1:4" ht="12.75">
      <c r="A14" s="2" t="s">
        <v>368</v>
      </c>
      <c r="B14" s="173" t="s">
        <v>377</v>
      </c>
      <c r="C14" s="174"/>
      <c r="D14" s="175"/>
    </row>
    <row r="15" spans="1:4" ht="12.75">
      <c r="A15" s="2"/>
      <c r="B15" s="169" t="s">
        <v>26</v>
      </c>
      <c r="C15" s="167"/>
      <c r="D15" s="170"/>
    </row>
    <row r="16" spans="1:4" ht="12.75">
      <c r="A16" s="2"/>
      <c r="B16" s="196"/>
      <c r="C16" s="197"/>
      <c r="D16" s="197"/>
    </row>
    <row r="17" spans="1:4" ht="53.25" customHeight="1">
      <c r="A17" s="207" t="s">
        <v>997</v>
      </c>
      <c r="B17" s="456" t="s">
        <v>807</v>
      </c>
      <c r="C17" s="456"/>
      <c r="D17" s="456"/>
    </row>
    <row r="18" spans="1:4" ht="15.75" customHeight="1">
      <c r="A18" s="2"/>
      <c r="B18" s="457"/>
      <c r="C18" s="458"/>
      <c r="D18" s="459"/>
    </row>
    <row r="19" spans="3:4" ht="12.75">
      <c r="C19" s="7"/>
      <c r="D19" s="7"/>
    </row>
    <row r="20" spans="1:4" ht="12.75">
      <c r="A20" s="2" t="s">
        <v>799</v>
      </c>
      <c r="B20" s="10" t="s">
        <v>465</v>
      </c>
      <c r="C20" s="454"/>
      <c r="D20" s="454"/>
    </row>
    <row r="21" spans="1:4" ht="12.75">
      <c r="A21" s="2" t="s">
        <v>799</v>
      </c>
      <c r="B21" s="9" t="s">
        <v>1009</v>
      </c>
      <c r="C21" s="455" t="s">
        <v>7</v>
      </c>
      <c r="D21" s="455"/>
    </row>
    <row r="22" spans="1:4" ht="12.75">
      <c r="A22" s="2" t="s">
        <v>799</v>
      </c>
      <c r="B22" s="9" t="s">
        <v>466</v>
      </c>
      <c r="C22" s="446" t="s">
        <v>8</v>
      </c>
      <c r="D22" s="446"/>
    </row>
    <row r="23" spans="1:4" ht="12.75">
      <c r="A23" s="2" t="s">
        <v>799</v>
      </c>
      <c r="B23" s="161" t="s">
        <v>630</v>
      </c>
      <c r="C23" s="446" t="s">
        <v>9</v>
      </c>
      <c r="D23" s="446"/>
    </row>
    <row r="24" spans="1:4" ht="12.75">
      <c r="A24" s="2" t="s">
        <v>799</v>
      </c>
      <c r="B24" s="161" t="s">
        <v>629</v>
      </c>
      <c r="C24" s="449"/>
      <c r="D24" s="450"/>
    </row>
    <row r="25" spans="1:4" ht="12.75">
      <c r="A25" s="2" t="s">
        <v>799</v>
      </c>
      <c r="B25" s="161" t="s">
        <v>630</v>
      </c>
      <c r="C25" s="449"/>
      <c r="D25" s="450"/>
    </row>
    <row r="26" spans="1:4" ht="12.75">
      <c r="A26" s="2" t="s">
        <v>799</v>
      </c>
      <c r="B26" s="9" t="s">
        <v>631</v>
      </c>
      <c r="C26" s="446" t="s">
        <v>10</v>
      </c>
      <c r="D26" s="446"/>
    </row>
    <row r="27" spans="1:4" ht="12.75">
      <c r="A27" s="2" t="s">
        <v>799</v>
      </c>
      <c r="B27" s="9" t="s">
        <v>467</v>
      </c>
      <c r="C27" s="447" t="s">
        <v>11</v>
      </c>
      <c r="D27" s="448"/>
    </row>
    <row r="28" spans="1:4" ht="12.75">
      <c r="A28" s="2" t="s">
        <v>799</v>
      </c>
      <c r="B28" s="9" t="s">
        <v>468</v>
      </c>
      <c r="C28" s="446" t="s">
        <v>12</v>
      </c>
      <c r="D28" s="446"/>
    </row>
    <row r="29" spans="1:4" ht="12.75">
      <c r="A29" s="2" t="s">
        <v>799</v>
      </c>
      <c r="B29" s="9" t="s">
        <v>469</v>
      </c>
      <c r="C29" s="446" t="s">
        <v>13</v>
      </c>
      <c r="D29" s="446"/>
    </row>
    <row r="30" spans="1:4" ht="12.75">
      <c r="A30" s="2" t="s">
        <v>799</v>
      </c>
      <c r="B30" s="9" t="s">
        <v>632</v>
      </c>
      <c r="C30" s="449" t="s">
        <v>14</v>
      </c>
      <c r="D30" s="450"/>
    </row>
    <row r="31" spans="1:4" ht="12.75">
      <c r="A31" s="2" t="s">
        <v>799</v>
      </c>
      <c r="B31" s="9" t="s">
        <v>630</v>
      </c>
      <c r="C31" s="446" t="s">
        <v>9</v>
      </c>
      <c r="D31" s="446"/>
    </row>
    <row r="32" spans="1:4" ht="12.75">
      <c r="A32" s="2" t="s">
        <v>799</v>
      </c>
      <c r="B32" s="9" t="s">
        <v>385</v>
      </c>
      <c r="C32" s="446" t="s">
        <v>15</v>
      </c>
      <c r="D32" s="446"/>
    </row>
    <row r="33" spans="1:4" ht="12.75">
      <c r="A33" s="2" t="s">
        <v>799</v>
      </c>
      <c r="B33" s="9" t="s">
        <v>470</v>
      </c>
      <c r="C33" s="446" t="s">
        <v>16</v>
      </c>
      <c r="D33" s="446"/>
    </row>
    <row r="34" spans="1:4" ht="38.25">
      <c r="A34" s="207" t="s">
        <v>799</v>
      </c>
      <c r="B34" s="618" t="s">
        <v>553</v>
      </c>
      <c r="C34" s="460" t="s">
        <v>17</v>
      </c>
      <c r="D34" s="461"/>
    </row>
    <row r="35" spans="1:4" ht="51">
      <c r="A35" s="207" t="s">
        <v>799</v>
      </c>
      <c r="B35" s="619" t="s">
        <v>554</v>
      </c>
      <c r="C35" s="620"/>
      <c r="D35" s="208"/>
    </row>
    <row r="37" spans="1:4" ht="12.75">
      <c r="A37" s="2" t="s">
        <v>800</v>
      </c>
      <c r="B37" s="462" t="s">
        <v>471</v>
      </c>
      <c r="C37" s="429"/>
      <c r="D37" s="452"/>
    </row>
    <row r="38" spans="1:3" ht="12.75">
      <c r="A38" s="2" t="s">
        <v>800</v>
      </c>
      <c r="B38" s="11" t="s">
        <v>472</v>
      </c>
      <c r="C38" s="239" t="s">
        <v>27</v>
      </c>
    </row>
    <row r="39" spans="1:3" ht="12.75">
      <c r="A39" s="2" t="s">
        <v>800</v>
      </c>
      <c r="B39" s="11" t="s">
        <v>473</v>
      </c>
      <c r="C39" s="88"/>
    </row>
    <row r="40" spans="1:3" ht="12.75">
      <c r="A40" s="2" t="s">
        <v>800</v>
      </c>
      <c r="B40" s="11" t="s">
        <v>474</v>
      </c>
      <c r="C40" s="88"/>
    </row>
    <row r="41" spans="1:2" ht="12.75">
      <c r="A41" s="2"/>
      <c r="B41" s="3"/>
    </row>
    <row r="42" spans="1:2" ht="12.75">
      <c r="A42" s="2" t="s">
        <v>801</v>
      </c>
      <c r="B42" s="3" t="s">
        <v>633</v>
      </c>
    </row>
    <row r="43" spans="1:3" ht="12.75">
      <c r="A43" s="2" t="s">
        <v>801</v>
      </c>
      <c r="B43" s="11" t="s">
        <v>475</v>
      </c>
      <c r="C43" s="239" t="s">
        <v>27</v>
      </c>
    </row>
    <row r="44" spans="1:3" ht="12.75">
      <c r="A44" s="2" t="s">
        <v>801</v>
      </c>
      <c r="B44" s="11" t="s">
        <v>476</v>
      </c>
      <c r="C44" s="88"/>
    </row>
    <row r="45" spans="1:3" ht="12.75">
      <c r="A45" s="2" t="s">
        <v>801</v>
      </c>
      <c r="B45" s="11" t="s">
        <v>477</v>
      </c>
      <c r="C45" s="88"/>
    </row>
    <row r="46" spans="1:2" ht="12.75">
      <c r="A46" s="2"/>
      <c r="B46" s="3"/>
    </row>
    <row r="47" spans="1:3" ht="12.75">
      <c r="A47" s="2" t="s">
        <v>802</v>
      </c>
      <c r="B47" s="3" t="s">
        <v>478</v>
      </c>
      <c r="C47" s="5"/>
    </row>
    <row r="48" spans="1:3" ht="12.75">
      <c r="A48" s="2" t="s">
        <v>802</v>
      </c>
      <c r="B48" s="11" t="s">
        <v>479</v>
      </c>
      <c r="C48" s="239" t="s">
        <v>27</v>
      </c>
    </row>
    <row r="49" spans="1:3" ht="12.75">
      <c r="A49" s="2" t="s">
        <v>802</v>
      </c>
      <c r="B49" s="11" t="s">
        <v>480</v>
      </c>
      <c r="C49" s="87"/>
    </row>
    <row r="50" spans="1:3" ht="12.75">
      <c r="A50" s="2" t="s">
        <v>802</v>
      </c>
      <c r="B50" s="11" t="s">
        <v>481</v>
      </c>
      <c r="C50" s="87"/>
    </row>
    <row r="51" spans="1:3" ht="12.75">
      <c r="A51" s="2" t="s">
        <v>802</v>
      </c>
      <c r="B51" s="12" t="s">
        <v>482</v>
      </c>
      <c r="C51" s="87"/>
    </row>
    <row r="52" spans="1:3" ht="12.75">
      <c r="A52" s="2" t="s">
        <v>802</v>
      </c>
      <c r="B52" s="11" t="s">
        <v>483</v>
      </c>
      <c r="C52" s="87"/>
    </row>
    <row r="53" spans="1:3" ht="12.75">
      <c r="A53" s="2" t="s">
        <v>802</v>
      </c>
      <c r="B53" s="13" t="s">
        <v>484</v>
      </c>
      <c r="C53" s="87"/>
    </row>
    <row r="54" spans="1:3" ht="12.75">
      <c r="A54" s="2"/>
      <c r="B54" s="90"/>
      <c r="C54" s="89"/>
    </row>
    <row r="55" spans="1:3" ht="12.75">
      <c r="A55" s="2" t="s">
        <v>802</v>
      </c>
      <c r="B55" s="13" t="s">
        <v>485</v>
      </c>
      <c r="C55" s="87"/>
    </row>
    <row r="56" spans="1:3" ht="12.75">
      <c r="A56" s="2"/>
      <c r="B56" s="15"/>
      <c r="C56" s="16"/>
    </row>
    <row r="57" spans="1:3" ht="12.75">
      <c r="A57" s="2"/>
      <c r="B57" s="3"/>
      <c r="C57" s="5"/>
    </row>
    <row r="58" spans="1:2" ht="12.75">
      <c r="A58" s="2" t="s">
        <v>803</v>
      </c>
      <c r="B58" s="3" t="s">
        <v>634</v>
      </c>
    </row>
    <row r="59" spans="1:3" ht="12.75">
      <c r="A59" s="2" t="s">
        <v>803</v>
      </c>
      <c r="B59" s="11" t="s">
        <v>486</v>
      </c>
      <c r="C59" s="239"/>
    </row>
    <row r="60" spans="1:3" ht="12.75">
      <c r="A60" s="2" t="s">
        <v>803</v>
      </c>
      <c r="B60" s="11" t="s">
        <v>487</v>
      </c>
      <c r="C60" s="88"/>
    </row>
    <row r="61" spans="1:3" ht="12.75">
      <c r="A61" s="2" t="s">
        <v>803</v>
      </c>
      <c r="B61" s="11" t="s">
        <v>488</v>
      </c>
      <c r="C61" s="88"/>
    </row>
    <row r="62" spans="1:3" ht="12.75">
      <c r="A62" s="2" t="s">
        <v>803</v>
      </c>
      <c r="B62" s="11" t="s">
        <v>489</v>
      </c>
      <c r="C62" s="88"/>
    </row>
    <row r="63" spans="1:3" ht="12.75">
      <c r="A63" s="2" t="s">
        <v>803</v>
      </c>
      <c r="B63" s="11" t="s">
        <v>490</v>
      </c>
      <c r="C63" s="88"/>
    </row>
    <row r="64" spans="1:3" ht="12.75">
      <c r="A64" s="2" t="s">
        <v>803</v>
      </c>
      <c r="B64" s="11" t="s">
        <v>491</v>
      </c>
      <c r="C64" s="239" t="s">
        <v>27</v>
      </c>
    </row>
    <row r="65" spans="1:3" ht="12.75">
      <c r="A65" s="2" t="s">
        <v>803</v>
      </c>
      <c r="B65" s="11" t="s">
        <v>492</v>
      </c>
      <c r="C65" s="239" t="s">
        <v>27</v>
      </c>
    </row>
    <row r="66" spans="1:3" ht="12.75">
      <c r="A66" s="2" t="s">
        <v>803</v>
      </c>
      <c r="B66" s="11" t="s">
        <v>493</v>
      </c>
      <c r="C66" s="239" t="s">
        <v>27</v>
      </c>
    </row>
    <row r="67" spans="1:3" ht="12.75">
      <c r="A67" s="2" t="s">
        <v>803</v>
      </c>
      <c r="B67" s="11" t="s">
        <v>494</v>
      </c>
      <c r="C67" s="239" t="s">
        <v>27</v>
      </c>
    </row>
    <row r="68" spans="1:3" ht="12.75">
      <c r="A68" s="2" t="s">
        <v>803</v>
      </c>
      <c r="B68" s="11" t="s">
        <v>495</v>
      </c>
      <c r="C68" s="239" t="s">
        <v>27</v>
      </c>
    </row>
    <row r="69" spans="1:3" ht="12.75">
      <c r="A69" s="2" t="s">
        <v>803</v>
      </c>
      <c r="B69" s="11" t="s">
        <v>496</v>
      </c>
      <c r="C69" s="88"/>
    </row>
    <row r="70" spans="1:3" ht="12.75">
      <c r="A70" s="2" t="s">
        <v>803</v>
      </c>
      <c r="B70" s="11" t="s">
        <v>497</v>
      </c>
      <c r="C70" s="88"/>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C27" r:id="rId1" display="www.ilstu.edu"/>
    <hyperlink ref="C34" r:id="rId2" display="www.admissions.ilstu.edu/apply"/>
    <hyperlink ref="D11" r:id="rId3" display="llthomas@ilstu.edu"/>
  </hyperlinks>
  <printOptions/>
  <pageMargins left="0.75" right="0.75" top="1" bottom="1" header="0.5" footer="0.5"/>
  <pageSetup horizontalDpi="600" verticalDpi="600" orientation="portrait" scale="95" r:id="rId4"/>
  <headerFooter alignWithMargins="0">
    <oddHeader>&amp;CIllinois State University Common Data Set 2005-06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83"/>
  <sheetViews>
    <sheetView workbookViewId="0" topLeftCell="B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51" t="s">
        <v>498</v>
      </c>
      <c r="B1" s="451"/>
      <c r="C1" s="451"/>
      <c r="D1" s="451"/>
      <c r="E1" s="451"/>
      <c r="F1" s="451"/>
    </row>
    <row r="3" spans="1:6" ht="27.75" customHeight="1">
      <c r="A3" s="2" t="s">
        <v>350</v>
      </c>
      <c r="B3" s="437" t="s">
        <v>555</v>
      </c>
      <c r="C3" s="438"/>
      <c r="D3" s="438"/>
      <c r="E3" s="438"/>
      <c r="F3" s="438"/>
    </row>
    <row r="4" spans="1:6" ht="12.75">
      <c r="A4" s="2" t="s">
        <v>350</v>
      </c>
      <c r="B4" s="86"/>
      <c r="C4" s="439" t="s">
        <v>499</v>
      </c>
      <c r="D4" s="439"/>
      <c r="E4" s="439" t="s">
        <v>500</v>
      </c>
      <c r="F4" s="439"/>
    </row>
    <row r="5" spans="1:6" ht="12.75">
      <c r="A5" s="2" t="s">
        <v>350</v>
      </c>
      <c r="B5" s="120"/>
      <c r="C5" s="18" t="s">
        <v>501</v>
      </c>
      <c r="D5" s="18" t="s">
        <v>502</v>
      </c>
      <c r="E5" s="18" t="s">
        <v>501</v>
      </c>
      <c r="F5" s="18" t="s">
        <v>502</v>
      </c>
    </row>
    <row r="6" spans="1:6" ht="12.75">
      <c r="A6" s="2" t="s">
        <v>350</v>
      </c>
      <c r="B6" s="19" t="s">
        <v>503</v>
      </c>
      <c r="C6" s="20"/>
      <c r="D6" s="20"/>
      <c r="E6" s="20"/>
      <c r="F6" s="20"/>
    </row>
    <row r="7" spans="1:6" ht="25.5">
      <c r="A7" s="2" t="s">
        <v>350</v>
      </c>
      <c r="B7" s="21" t="s">
        <v>504</v>
      </c>
      <c r="C7" s="94">
        <v>1199</v>
      </c>
      <c r="D7" s="94">
        <v>1971</v>
      </c>
      <c r="E7" s="94">
        <v>5</v>
      </c>
      <c r="F7" s="94">
        <v>4</v>
      </c>
    </row>
    <row r="8" spans="1:6" ht="12.75">
      <c r="A8" s="2" t="s">
        <v>350</v>
      </c>
      <c r="B8" s="17" t="s">
        <v>505</v>
      </c>
      <c r="C8" s="94">
        <v>478</v>
      </c>
      <c r="D8" s="94">
        <v>515</v>
      </c>
      <c r="E8" s="94">
        <v>14</v>
      </c>
      <c r="F8" s="94">
        <v>10</v>
      </c>
    </row>
    <row r="9" spans="1:6" ht="12.75">
      <c r="A9" s="2" t="s">
        <v>350</v>
      </c>
      <c r="B9" s="17" t="s">
        <v>506</v>
      </c>
      <c r="C9" s="94">
        <v>5338</v>
      </c>
      <c r="D9" s="94">
        <v>7119</v>
      </c>
      <c r="E9" s="94">
        <v>524</v>
      </c>
      <c r="F9" s="94">
        <v>618</v>
      </c>
    </row>
    <row r="10" spans="1:6" ht="12.75">
      <c r="A10" s="2" t="s">
        <v>350</v>
      </c>
      <c r="B10" s="22" t="s">
        <v>507</v>
      </c>
      <c r="C10" s="95">
        <f>SUM(C7:C9)</f>
        <v>7015</v>
      </c>
      <c r="D10" s="95">
        <f>SUM(D7:D9)</f>
        <v>9605</v>
      </c>
      <c r="E10" s="95">
        <f>SUM(E7:E9)</f>
        <v>543</v>
      </c>
      <c r="F10" s="95">
        <f>SUM(F7:F9)</f>
        <v>632</v>
      </c>
    </row>
    <row r="11" spans="1:6" ht="25.5">
      <c r="A11" s="2" t="s">
        <v>350</v>
      </c>
      <c r="B11" s="21" t="s">
        <v>649</v>
      </c>
      <c r="C11" s="94">
        <v>6</v>
      </c>
      <c r="D11" s="94">
        <v>9</v>
      </c>
      <c r="E11" s="94">
        <v>17</v>
      </c>
      <c r="F11" s="94">
        <v>31</v>
      </c>
    </row>
    <row r="12" spans="1:6" ht="12.75">
      <c r="A12" s="2" t="s">
        <v>350</v>
      </c>
      <c r="B12" s="22" t="s">
        <v>650</v>
      </c>
      <c r="C12" s="95">
        <f>SUM(C10:C11)</f>
        <v>7021</v>
      </c>
      <c r="D12" s="95">
        <f>SUM(D10:D11)</f>
        <v>9614</v>
      </c>
      <c r="E12" s="95">
        <f>SUM(E10:E11)</f>
        <v>560</v>
      </c>
      <c r="F12" s="95">
        <f>SUM(F10:F11)</f>
        <v>663</v>
      </c>
    </row>
    <row r="13" spans="1:6" ht="12.75">
      <c r="A13" s="2" t="s">
        <v>350</v>
      </c>
      <c r="B13" s="19" t="s">
        <v>651</v>
      </c>
      <c r="C13" s="96"/>
      <c r="D13" s="96"/>
      <c r="E13" s="96"/>
      <c r="F13" s="96"/>
    </row>
    <row r="14" spans="1:6" ht="25.5">
      <c r="A14" s="2" t="s">
        <v>350</v>
      </c>
      <c r="B14" s="23" t="s">
        <v>859</v>
      </c>
      <c r="C14" s="97"/>
      <c r="D14" s="97"/>
      <c r="E14" s="97"/>
      <c r="F14" s="97"/>
    </row>
    <row r="15" spans="1:6" ht="12.75">
      <c r="A15" s="2" t="s">
        <v>350</v>
      </c>
      <c r="B15" s="24" t="s">
        <v>860</v>
      </c>
      <c r="C15" s="240"/>
      <c r="D15" s="240"/>
      <c r="E15" s="97"/>
      <c r="F15" s="97"/>
    </row>
    <row r="16" spans="1:6" ht="12.75">
      <c r="A16" s="2" t="s">
        <v>350</v>
      </c>
      <c r="B16" s="22" t="s">
        <v>861</v>
      </c>
      <c r="C16" s="98">
        <f>SUM(C14,C15)</f>
        <v>0</v>
      </c>
      <c r="D16" s="98">
        <f>SUM(D14,D15)</f>
        <v>0</v>
      </c>
      <c r="E16" s="98">
        <f>SUM(E14,E15)</f>
        <v>0</v>
      </c>
      <c r="F16" s="98">
        <f>SUM(F14,F15)</f>
        <v>0</v>
      </c>
    </row>
    <row r="17" spans="1:6" ht="12.75">
      <c r="A17" s="2" t="s">
        <v>350</v>
      </c>
      <c r="B17" s="19" t="s">
        <v>862</v>
      </c>
      <c r="C17" s="96"/>
      <c r="D17" s="96"/>
      <c r="E17" s="96"/>
      <c r="F17" s="96"/>
    </row>
    <row r="18" spans="1:6" ht="12.75">
      <c r="A18" s="2" t="s">
        <v>350</v>
      </c>
      <c r="B18" s="24" t="s">
        <v>863</v>
      </c>
      <c r="C18" s="99">
        <v>172</v>
      </c>
      <c r="D18" s="99">
        <v>250</v>
      </c>
      <c r="E18" s="99">
        <v>34</v>
      </c>
      <c r="F18" s="99">
        <v>78</v>
      </c>
    </row>
    <row r="19" spans="1:6" ht="12.75">
      <c r="A19" s="2" t="s">
        <v>350</v>
      </c>
      <c r="B19" s="24" t="s">
        <v>506</v>
      </c>
      <c r="C19" s="99">
        <v>281</v>
      </c>
      <c r="D19" s="99">
        <v>419</v>
      </c>
      <c r="E19" s="99">
        <v>374</v>
      </c>
      <c r="F19" s="99">
        <v>766</v>
      </c>
    </row>
    <row r="20" spans="1:6" ht="25.5">
      <c r="A20" s="2" t="s">
        <v>350</v>
      </c>
      <c r="B20" s="23" t="s">
        <v>864</v>
      </c>
      <c r="C20" s="99">
        <v>14</v>
      </c>
      <c r="D20" s="99">
        <v>18</v>
      </c>
      <c r="E20" s="99">
        <v>115</v>
      </c>
      <c r="F20" s="99">
        <v>274</v>
      </c>
    </row>
    <row r="21" spans="1:6" ht="12.75">
      <c r="A21" s="2" t="s">
        <v>350</v>
      </c>
      <c r="B21" s="22" t="s">
        <v>865</v>
      </c>
      <c r="C21" s="100">
        <f>SUM(C18:C20)</f>
        <v>467</v>
      </c>
      <c r="D21" s="100">
        <f>SUM(D18:D20)</f>
        <v>687</v>
      </c>
      <c r="E21" s="100">
        <f>SUM(E18:E20)</f>
        <v>523</v>
      </c>
      <c r="F21" s="100">
        <f>SUM(F18:F20)</f>
        <v>1118</v>
      </c>
    </row>
    <row r="22" spans="1:6" ht="12.75">
      <c r="A22" s="2" t="s">
        <v>350</v>
      </c>
      <c r="B22" s="452" t="s">
        <v>866</v>
      </c>
      <c r="C22" s="452"/>
      <c r="D22" s="452"/>
      <c r="E22" s="452"/>
      <c r="F22" s="106">
        <f>SUM(C12:F12)</f>
        <v>17858</v>
      </c>
    </row>
    <row r="23" spans="1:6" ht="12.75">
      <c r="A23" s="2" t="s">
        <v>350</v>
      </c>
      <c r="B23" s="452" t="s">
        <v>867</v>
      </c>
      <c r="C23" s="452"/>
      <c r="D23" s="452"/>
      <c r="E23" s="452"/>
      <c r="F23" s="107">
        <f>SUM(C16:F16)+SUM(C21:F21)</f>
        <v>2795</v>
      </c>
    </row>
    <row r="24" spans="1:6" ht="12.75">
      <c r="A24" s="2" t="s">
        <v>350</v>
      </c>
      <c r="B24" s="440" t="s">
        <v>868</v>
      </c>
      <c r="C24" s="440"/>
      <c r="D24" s="440"/>
      <c r="E24" s="440"/>
      <c r="F24" s="108">
        <f>SUM(F22:F23)</f>
        <v>20653</v>
      </c>
    </row>
    <row r="26" spans="1:6" ht="54" customHeight="1">
      <c r="A26" s="2" t="s">
        <v>351</v>
      </c>
      <c r="B26" s="437" t="s">
        <v>556</v>
      </c>
      <c r="C26" s="438"/>
      <c r="D26" s="438"/>
      <c r="E26" s="438"/>
      <c r="F26" s="438"/>
    </row>
    <row r="27" spans="1:6" ht="60">
      <c r="A27" s="2" t="s">
        <v>351</v>
      </c>
      <c r="B27" s="441"/>
      <c r="C27" s="441"/>
      <c r="D27" s="135" t="s">
        <v>869</v>
      </c>
      <c r="E27" s="135" t="s">
        <v>642</v>
      </c>
      <c r="F27" s="135" t="s">
        <v>349</v>
      </c>
    </row>
    <row r="28" spans="1:6" ht="12.75">
      <c r="A28" s="2" t="s">
        <v>351</v>
      </c>
      <c r="B28" s="425" t="s">
        <v>870</v>
      </c>
      <c r="C28" s="425"/>
      <c r="D28" s="101">
        <f>4+5</f>
        <v>9</v>
      </c>
      <c r="E28" s="101">
        <v>137</v>
      </c>
      <c r="F28" s="101"/>
    </row>
    <row r="29" spans="1:6" ht="12.75">
      <c r="A29" s="2" t="s">
        <v>351</v>
      </c>
      <c r="B29" s="425" t="s">
        <v>871</v>
      </c>
      <c r="C29" s="425"/>
      <c r="D29" s="101">
        <f>68+162+2</f>
        <v>232</v>
      </c>
      <c r="E29" s="101">
        <v>1100</v>
      </c>
      <c r="F29" s="101"/>
    </row>
    <row r="30" spans="1:6" ht="12.75">
      <c r="A30" s="2" t="s">
        <v>351</v>
      </c>
      <c r="B30" s="425" t="s">
        <v>808</v>
      </c>
      <c r="C30" s="425"/>
      <c r="D30" s="101">
        <v>5</v>
      </c>
      <c r="E30" s="101">
        <v>46</v>
      </c>
      <c r="F30" s="101"/>
    </row>
    <row r="31" spans="1:6" ht="12.75">
      <c r="A31" s="2" t="s">
        <v>351</v>
      </c>
      <c r="B31" s="425" t="s">
        <v>872</v>
      </c>
      <c r="C31" s="425"/>
      <c r="D31" s="101">
        <f>25+36+1</f>
        <v>62</v>
      </c>
      <c r="E31" s="101">
        <v>298</v>
      </c>
      <c r="F31" s="101"/>
    </row>
    <row r="32" spans="1:6" ht="12.75">
      <c r="A32" s="2" t="s">
        <v>351</v>
      </c>
      <c r="B32" s="425" t="s">
        <v>873</v>
      </c>
      <c r="C32" s="425"/>
      <c r="D32" s="101">
        <f>50+80+1</f>
        <v>131</v>
      </c>
      <c r="E32" s="101">
        <v>596</v>
      </c>
      <c r="F32" s="101"/>
    </row>
    <row r="33" spans="1:6" ht="12.75">
      <c r="A33" s="2" t="s">
        <v>351</v>
      </c>
      <c r="B33" s="425" t="s">
        <v>874</v>
      </c>
      <c r="C33" s="425"/>
      <c r="D33" s="101">
        <f>958+1585+5</f>
        <v>2548</v>
      </c>
      <c r="E33" s="101">
        <v>15023</v>
      </c>
      <c r="F33" s="101"/>
    </row>
    <row r="34" spans="1:6" ht="12.75">
      <c r="A34" s="2" t="s">
        <v>351</v>
      </c>
      <c r="B34" s="425" t="s">
        <v>875</v>
      </c>
      <c r="C34" s="425"/>
      <c r="D34" s="101">
        <f>91+101</f>
        <v>192</v>
      </c>
      <c r="E34" s="101">
        <v>595</v>
      </c>
      <c r="F34" s="101"/>
    </row>
    <row r="35" spans="1:6" ht="12.75">
      <c r="A35" s="2" t="s">
        <v>351</v>
      </c>
      <c r="B35" s="426" t="s">
        <v>876</v>
      </c>
      <c r="C35" s="426"/>
      <c r="D35" s="102">
        <f>SUM(D28:D34)</f>
        <v>3179</v>
      </c>
      <c r="E35" s="102">
        <f>SUM(E28:E34)</f>
        <v>17795</v>
      </c>
      <c r="F35" s="102">
        <f>SUM(F28:F34)</f>
        <v>0</v>
      </c>
    </row>
    <row r="37" ht="15.75">
      <c r="B37" s="25" t="s">
        <v>877</v>
      </c>
    </row>
    <row r="38" spans="1:6" ht="12.75">
      <c r="A38" s="2" t="s">
        <v>352</v>
      </c>
      <c r="B38" s="3" t="s">
        <v>729</v>
      </c>
      <c r="F38" s="26"/>
    </row>
    <row r="39" spans="1:6" ht="12.75">
      <c r="A39" s="2" t="s">
        <v>352</v>
      </c>
      <c r="B39" s="11" t="s">
        <v>878</v>
      </c>
      <c r="C39" s="103"/>
      <c r="F39" s="26"/>
    </row>
    <row r="40" spans="1:6" ht="12.75">
      <c r="A40" s="2" t="s">
        <v>352</v>
      </c>
      <c r="B40" s="11" t="s">
        <v>879</v>
      </c>
      <c r="C40" s="103"/>
      <c r="F40" s="26"/>
    </row>
    <row r="41" spans="1:6" ht="12.75">
      <c r="A41" s="2" t="s">
        <v>352</v>
      </c>
      <c r="B41" s="11" t="s">
        <v>880</v>
      </c>
      <c r="C41" s="241">
        <v>4274</v>
      </c>
      <c r="F41" s="26"/>
    </row>
    <row r="42" spans="1:6" ht="12.75">
      <c r="A42" s="2" t="s">
        <v>352</v>
      </c>
      <c r="B42" s="11" t="s">
        <v>635</v>
      </c>
      <c r="C42" s="103">
        <v>9</v>
      </c>
      <c r="F42" s="26"/>
    </row>
    <row r="43" spans="1:6" ht="12.75">
      <c r="A43" s="2" t="s">
        <v>352</v>
      </c>
      <c r="B43" s="11" t="s">
        <v>881</v>
      </c>
      <c r="C43" s="103">
        <f>715</f>
        <v>715</v>
      </c>
      <c r="F43" s="26"/>
    </row>
    <row r="44" spans="1:6" ht="12.75">
      <c r="A44" s="2" t="s">
        <v>352</v>
      </c>
      <c r="B44" s="11" t="s">
        <v>882</v>
      </c>
      <c r="C44" s="103">
        <v>7</v>
      </c>
      <c r="F44" s="26"/>
    </row>
    <row r="45" spans="1:6" ht="12.75">
      <c r="A45" s="2" t="s">
        <v>352</v>
      </c>
      <c r="B45" s="11" t="s">
        <v>883</v>
      </c>
      <c r="C45" s="103">
        <v>49</v>
      </c>
      <c r="F45" s="26"/>
    </row>
    <row r="46" spans="1:6" ht="12.75">
      <c r="A46" s="2" t="s">
        <v>352</v>
      </c>
      <c r="B46" s="11" t="s">
        <v>884</v>
      </c>
      <c r="C46" s="103"/>
      <c r="F46" s="26"/>
    </row>
    <row r="47" spans="1:6" ht="12.75">
      <c r="A47" s="2" t="s">
        <v>352</v>
      </c>
      <c r="B47" s="11" t="s">
        <v>885</v>
      </c>
      <c r="C47" s="103"/>
      <c r="F47" s="26"/>
    </row>
    <row r="49" spans="2:6" ht="15.75">
      <c r="B49" s="27" t="s">
        <v>886</v>
      </c>
      <c r="C49" s="4"/>
      <c r="D49" s="4"/>
      <c r="E49" s="4"/>
      <c r="F49" s="4"/>
    </row>
    <row r="50" spans="2:6" ht="42.75" customHeight="1">
      <c r="B50" s="427" t="s">
        <v>730</v>
      </c>
      <c r="C50" s="427"/>
      <c r="D50" s="427"/>
      <c r="E50" s="427"/>
      <c r="F50" s="427"/>
    </row>
    <row r="51" spans="1:6" ht="12.75">
      <c r="A51" s="7"/>
      <c r="B51" s="4"/>
      <c r="C51" s="4"/>
      <c r="D51" s="4"/>
      <c r="E51" s="4"/>
      <c r="F51" s="4"/>
    </row>
    <row r="52" spans="2:6" ht="12.75">
      <c r="B52" s="428" t="s">
        <v>531</v>
      </c>
      <c r="C52" s="417"/>
      <c r="D52" s="28"/>
      <c r="E52" s="28"/>
      <c r="F52" s="28"/>
    </row>
    <row r="53" spans="1:6" s="177" customFormat="1" ht="12.75">
      <c r="A53" s="166"/>
      <c r="B53" s="176"/>
      <c r="C53" s="176"/>
      <c r="D53" s="176"/>
      <c r="E53" s="176"/>
      <c r="F53" s="176"/>
    </row>
    <row r="54" spans="1:6" s="177" customFormat="1" ht="25.5" customHeight="1">
      <c r="A54" s="166"/>
      <c r="B54" s="418" t="s">
        <v>731</v>
      </c>
      <c r="C54" s="418"/>
      <c r="D54" s="418"/>
      <c r="E54" s="418"/>
      <c r="F54" s="176"/>
    </row>
    <row r="55" spans="1:6" s="177" customFormat="1" ht="12.75">
      <c r="A55" s="166"/>
      <c r="B55" s="164"/>
      <c r="C55" s="164"/>
      <c r="D55" s="164"/>
      <c r="E55" s="164"/>
      <c r="F55" s="176"/>
    </row>
    <row r="56" spans="1:6" s="177" customFormat="1" ht="12.75">
      <c r="A56" s="166"/>
      <c r="B56" s="178" t="s">
        <v>732</v>
      </c>
      <c r="C56" s="164"/>
      <c r="D56" s="164"/>
      <c r="E56" s="164"/>
      <c r="F56" s="176"/>
    </row>
    <row r="57" spans="2:6" ht="39.75" customHeight="1">
      <c r="B57" s="418" t="s">
        <v>733</v>
      </c>
      <c r="C57" s="427"/>
      <c r="D57" s="427"/>
      <c r="E57" s="427"/>
      <c r="F57" s="427"/>
    </row>
    <row r="58" spans="1:6" ht="27" customHeight="1">
      <c r="A58" s="2" t="s">
        <v>353</v>
      </c>
      <c r="B58" s="419" t="s">
        <v>734</v>
      </c>
      <c r="C58" s="420"/>
      <c r="D58" s="420"/>
      <c r="E58" s="421"/>
      <c r="F58" s="101"/>
    </row>
    <row r="59" spans="1:6" ht="51.75" customHeight="1">
      <c r="A59" s="2" t="s">
        <v>354</v>
      </c>
      <c r="B59" s="434" t="s">
        <v>735</v>
      </c>
      <c r="C59" s="435"/>
      <c r="D59" s="435"/>
      <c r="E59" s="436"/>
      <c r="F59" s="101"/>
    </row>
    <row r="60" spans="1:6" ht="26.25" customHeight="1">
      <c r="A60" s="2" t="s">
        <v>355</v>
      </c>
      <c r="B60" s="431" t="s">
        <v>736</v>
      </c>
      <c r="C60" s="432"/>
      <c r="D60" s="432"/>
      <c r="E60" s="433"/>
      <c r="F60" s="101"/>
    </row>
    <row r="61" spans="1:6" ht="25.5" customHeight="1">
      <c r="A61" s="2" t="s">
        <v>356</v>
      </c>
      <c r="B61" s="431" t="s">
        <v>825</v>
      </c>
      <c r="C61" s="432"/>
      <c r="D61" s="432"/>
      <c r="E61" s="433"/>
      <c r="F61" s="101"/>
    </row>
    <row r="62" spans="1:6" ht="27.75" customHeight="1">
      <c r="A62" s="2" t="s">
        <v>357</v>
      </c>
      <c r="B62" s="431" t="s">
        <v>826</v>
      </c>
      <c r="C62" s="432"/>
      <c r="D62" s="432"/>
      <c r="E62" s="433"/>
      <c r="F62" s="101"/>
    </row>
    <row r="63" spans="1:6" ht="30.75" customHeight="1">
      <c r="A63" s="2" t="s">
        <v>358</v>
      </c>
      <c r="B63" s="434" t="s">
        <v>827</v>
      </c>
      <c r="C63" s="435"/>
      <c r="D63" s="435"/>
      <c r="E63" s="436"/>
      <c r="F63" s="101"/>
    </row>
    <row r="64" spans="1:6" ht="14.25" customHeight="1">
      <c r="A64" s="2" t="s">
        <v>359</v>
      </c>
      <c r="B64" s="431" t="s">
        <v>532</v>
      </c>
      <c r="C64" s="432"/>
      <c r="D64" s="432"/>
      <c r="E64" s="433"/>
      <c r="F64" s="101"/>
    </row>
    <row r="65" spans="1:6" ht="15.75" customHeight="1">
      <c r="A65" s="2" t="s">
        <v>790</v>
      </c>
      <c r="B65" s="431" t="s">
        <v>737</v>
      </c>
      <c r="C65" s="432"/>
      <c r="D65" s="432"/>
      <c r="E65" s="433"/>
      <c r="F65" s="104"/>
    </row>
    <row r="66" spans="1:6" s="177" customFormat="1" ht="12.75">
      <c r="A66" s="166"/>
      <c r="B66" s="164"/>
      <c r="C66" s="164"/>
      <c r="D66" s="164"/>
      <c r="E66" s="164"/>
      <c r="F66" s="176"/>
    </row>
    <row r="67" spans="1:6" s="177" customFormat="1" ht="12.75">
      <c r="A67" s="166"/>
      <c r="B67" s="179" t="s">
        <v>809</v>
      </c>
      <c r="C67" s="176"/>
      <c r="D67" s="176"/>
      <c r="E67" s="176"/>
      <c r="F67" s="176"/>
    </row>
    <row r="68" spans="2:6" ht="39.75" customHeight="1">
      <c r="B68" s="418" t="s">
        <v>810</v>
      </c>
      <c r="C68" s="427"/>
      <c r="D68" s="427"/>
      <c r="E68" s="427"/>
      <c r="F68" s="427"/>
    </row>
    <row r="69" spans="1:6" ht="27" customHeight="1">
      <c r="A69" s="2" t="s">
        <v>353</v>
      </c>
      <c r="B69" s="419" t="s">
        <v>811</v>
      </c>
      <c r="C69" s="420"/>
      <c r="D69" s="420"/>
      <c r="E69" s="421"/>
      <c r="F69" s="101">
        <v>2744</v>
      </c>
    </row>
    <row r="70" spans="1:6" ht="51.75" customHeight="1">
      <c r="A70" s="2" t="s">
        <v>354</v>
      </c>
      <c r="B70" s="434" t="s">
        <v>812</v>
      </c>
      <c r="C70" s="435"/>
      <c r="D70" s="435"/>
      <c r="E70" s="436"/>
      <c r="F70" s="101">
        <v>2</v>
      </c>
    </row>
    <row r="71" spans="1:6" ht="26.25" customHeight="1">
      <c r="A71" s="2" t="s">
        <v>355</v>
      </c>
      <c r="B71" s="431" t="s">
        <v>813</v>
      </c>
      <c r="C71" s="432"/>
      <c r="D71" s="432"/>
      <c r="E71" s="433"/>
      <c r="F71" s="101">
        <f>F69-F70</f>
        <v>2742</v>
      </c>
    </row>
    <row r="72" spans="1:6" ht="25.5" customHeight="1">
      <c r="A72" s="2" t="s">
        <v>356</v>
      </c>
      <c r="B72" s="431" t="s">
        <v>828</v>
      </c>
      <c r="C72" s="432"/>
      <c r="D72" s="432"/>
      <c r="E72" s="433"/>
      <c r="F72" s="101">
        <v>915</v>
      </c>
    </row>
    <row r="73" spans="1:6" ht="27.75" customHeight="1">
      <c r="A73" s="2" t="s">
        <v>357</v>
      </c>
      <c r="B73" s="431" t="s">
        <v>32</v>
      </c>
      <c r="C73" s="432"/>
      <c r="D73" s="432"/>
      <c r="E73" s="433"/>
      <c r="F73" s="101">
        <v>649</v>
      </c>
    </row>
    <row r="74" spans="1:6" ht="30.75" customHeight="1">
      <c r="A74" s="2" t="s">
        <v>358</v>
      </c>
      <c r="B74" s="434" t="s">
        <v>33</v>
      </c>
      <c r="C74" s="435"/>
      <c r="D74" s="435"/>
      <c r="E74" s="436"/>
      <c r="F74" s="101">
        <v>131</v>
      </c>
    </row>
    <row r="75" spans="1:6" ht="14.25" customHeight="1">
      <c r="A75" s="2" t="s">
        <v>359</v>
      </c>
      <c r="B75" s="431" t="s">
        <v>532</v>
      </c>
      <c r="C75" s="432"/>
      <c r="D75" s="432"/>
      <c r="E75" s="433"/>
      <c r="F75" s="101">
        <f>SUM(F72:F74)</f>
        <v>1695</v>
      </c>
    </row>
    <row r="76" spans="1:6" ht="15.75" customHeight="1">
      <c r="A76" s="2" t="s">
        <v>790</v>
      </c>
      <c r="B76" s="431" t="s">
        <v>814</v>
      </c>
      <c r="C76" s="432"/>
      <c r="D76" s="432"/>
      <c r="E76" s="433"/>
      <c r="F76" s="242">
        <f>F75/F71</f>
        <v>0.6181619256017505</v>
      </c>
    </row>
    <row r="77" ht="12.75">
      <c r="F77" s="105"/>
    </row>
    <row r="78" spans="2:6" ht="12.75">
      <c r="B78" s="3" t="s">
        <v>260</v>
      </c>
      <c r="F78" s="105"/>
    </row>
    <row r="79" spans="1:6" s="177" customFormat="1" ht="12.75">
      <c r="A79" s="166"/>
      <c r="F79" s="180"/>
    </row>
    <row r="81" ht="12.75">
      <c r="B81" s="3" t="s">
        <v>887</v>
      </c>
    </row>
    <row r="82" spans="2:6" ht="65.25" customHeight="1">
      <c r="B82" s="453" t="s">
        <v>738</v>
      </c>
      <c r="C82" s="453"/>
      <c r="D82" s="453"/>
      <c r="E82" s="453"/>
      <c r="F82" s="453"/>
    </row>
    <row r="83" spans="1:6" ht="51.75" customHeight="1">
      <c r="A83" s="2" t="s">
        <v>533</v>
      </c>
      <c r="B83" s="430" t="s">
        <v>739</v>
      </c>
      <c r="C83" s="430"/>
      <c r="D83" s="430"/>
      <c r="E83" s="430"/>
      <c r="F83" s="30">
        <v>0.85</v>
      </c>
    </row>
  </sheetData>
  <mergeCells count="40">
    <mergeCell ref="B82:F82"/>
    <mergeCell ref="B83:E83"/>
    <mergeCell ref="B74:E74"/>
    <mergeCell ref="B75:E75"/>
    <mergeCell ref="B76:E76"/>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s>
  <printOptions/>
  <pageMargins left="0.75" right="0.75" top="1" bottom="1" header="0.5" footer="0.5"/>
  <pageSetup horizontalDpi="600" verticalDpi="600" orientation="portrait" scale="95" r:id="rId1"/>
  <headerFooter alignWithMargins="0">
    <oddHeader>&amp;CIllinois State University 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P268"/>
  <sheetViews>
    <sheetView workbookViewId="0" topLeftCell="A1">
      <selection activeCell="A1" sqref="A1:F1"/>
    </sheetView>
  </sheetViews>
  <sheetFormatPr defaultColWidth="9.140625" defaultRowHeight="12.75"/>
  <cols>
    <col min="1" max="1" width="4.421875" style="1" customWidth="1"/>
    <col min="2" max="2" width="27.00390625" style="0" customWidth="1"/>
    <col min="3" max="4" width="13.57421875" style="0" customWidth="1"/>
    <col min="5" max="5" width="13.57421875" style="243" customWidth="1"/>
    <col min="6" max="6" width="13.57421875" style="0" customWidth="1"/>
    <col min="7" max="7" width="13.57421875" style="243" customWidth="1"/>
  </cols>
  <sheetData>
    <row r="1" spans="1:6" ht="18">
      <c r="A1" s="451" t="s">
        <v>534</v>
      </c>
      <c r="B1" s="497"/>
      <c r="C1" s="497"/>
      <c r="D1" s="497"/>
      <c r="E1" s="497"/>
      <c r="F1" s="497"/>
    </row>
    <row r="2" ht="9" customHeight="1"/>
    <row r="3" ht="13.5" customHeight="1">
      <c r="B3" s="25" t="s">
        <v>535</v>
      </c>
    </row>
    <row r="4" spans="1:6" ht="93" customHeight="1">
      <c r="A4" s="2" t="s">
        <v>699</v>
      </c>
      <c r="B4" s="468" t="s">
        <v>581</v>
      </c>
      <c r="C4" s="499"/>
      <c r="D4" s="499"/>
      <c r="E4" s="499"/>
      <c r="F4" s="452"/>
    </row>
    <row r="5" spans="1:5" ht="12.75">
      <c r="A5" s="2" t="s">
        <v>699</v>
      </c>
      <c r="B5" s="431" t="s">
        <v>963</v>
      </c>
      <c r="C5" s="414"/>
      <c r="D5" s="415"/>
      <c r="E5" s="244">
        <v>4026</v>
      </c>
    </row>
    <row r="6" spans="1:5" ht="12.75">
      <c r="A6" s="2" t="s">
        <v>699</v>
      </c>
      <c r="B6" s="498" t="s">
        <v>964</v>
      </c>
      <c r="C6" s="412"/>
      <c r="D6" s="413"/>
      <c r="E6" s="245">
        <v>6388</v>
      </c>
    </row>
    <row r="7" spans="1:5" ht="12.75">
      <c r="A7" s="2"/>
      <c r="B7" s="14"/>
      <c r="C7" s="44"/>
      <c r="D7" s="44"/>
      <c r="E7" s="246"/>
    </row>
    <row r="8" spans="1:5" ht="12.75">
      <c r="A8" s="2" t="s">
        <v>699</v>
      </c>
      <c r="B8" s="498" t="s">
        <v>965</v>
      </c>
      <c r="C8" s="412"/>
      <c r="D8" s="413"/>
      <c r="E8" s="245">
        <v>3006</v>
      </c>
    </row>
    <row r="9" spans="1:5" ht="12.75">
      <c r="A9" s="2" t="s">
        <v>699</v>
      </c>
      <c r="B9" s="498" t="s">
        <v>784</v>
      </c>
      <c r="C9" s="412"/>
      <c r="D9" s="413"/>
      <c r="E9" s="245">
        <v>5024</v>
      </c>
    </row>
    <row r="10" spans="1:5" ht="12.75">
      <c r="A10" s="2"/>
      <c r="B10" s="14"/>
      <c r="C10" s="32"/>
      <c r="D10" s="32"/>
      <c r="E10" s="246"/>
    </row>
    <row r="11" spans="1:5" ht="12.75">
      <c r="A11" s="2" t="s">
        <v>699</v>
      </c>
      <c r="B11" s="498" t="s">
        <v>777</v>
      </c>
      <c r="C11" s="412"/>
      <c r="D11" s="413"/>
      <c r="E11" s="245">
        <v>1199</v>
      </c>
    </row>
    <row r="12" spans="1:5" ht="12.75">
      <c r="A12" s="2" t="s">
        <v>699</v>
      </c>
      <c r="B12" s="403" t="s">
        <v>778</v>
      </c>
      <c r="C12" s="412"/>
      <c r="D12" s="413"/>
      <c r="E12" s="245">
        <v>5</v>
      </c>
    </row>
    <row r="13" spans="1:5" ht="12.75">
      <c r="A13" s="2"/>
      <c r="B13" s="14"/>
      <c r="C13" s="32"/>
      <c r="D13" s="32"/>
      <c r="E13" s="246"/>
    </row>
    <row r="14" spans="1:5" ht="12.75">
      <c r="A14" s="2" t="s">
        <v>699</v>
      </c>
      <c r="B14" s="504" t="s">
        <v>779</v>
      </c>
      <c r="C14" s="412"/>
      <c r="D14" s="413"/>
      <c r="E14" s="245">
        <v>1971</v>
      </c>
    </row>
    <row r="15" spans="1:5" ht="12.75">
      <c r="A15" s="2" t="s">
        <v>699</v>
      </c>
      <c r="B15" s="403" t="s">
        <v>780</v>
      </c>
      <c r="C15" s="412"/>
      <c r="D15" s="413"/>
      <c r="E15" s="245">
        <v>4</v>
      </c>
    </row>
    <row r="17" spans="1:6" ht="29.25" customHeight="1">
      <c r="A17" s="2" t="s">
        <v>700</v>
      </c>
      <c r="B17" s="468" t="s">
        <v>781</v>
      </c>
      <c r="C17" s="499"/>
      <c r="D17" s="499"/>
      <c r="E17" s="499"/>
      <c r="F17" s="452"/>
    </row>
    <row r="18" spans="1:6" ht="12.75">
      <c r="A18" s="2"/>
      <c r="B18" s="464"/>
      <c r="C18" s="465"/>
      <c r="D18" s="465"/>
      <c r="E18" s="247" t="s">
        <v>292</v>
      </c>
      <c r="F18" s="36" t="s">
        <v>293</v>
      </c>
    </row>
    <row r="19" spans="1:6" ht="12.75">
      <c r="A19" s="2" t="s">
        <v>700</v>
      </c>
      <c r="B19" s="501" t="s">
        <v>536</v>
      </c>
      <c r="C19" s="501"/>
      <c r="D19" s="501"/>
      <c r="E19" s="239" t="s">
        <v>27</v>
      </c>
      <c r="F19" s="36"/>
    </row>
    <row r="20" spans="1:6" ht="12.75">
      <c r="A20" s="2" t="s">
        <v>700</v>
      </c>
      <c r="B20" s="467" t="s">
        <v>815</v>
      </c>
      <c r="C20" s="467"/>
      <c r="D20" s="467"/>
      <c r="E20" s="248"/>
      <c r="F20" s="32"/>
    </row>
    <row r="21" spans="1:6" ht="12.75">
      <c r="A21" s="207" t="s">
        <v>700</v>
      </c>
      <c r="B21" s="505" t="s">
        <v>582</v>
      </c>
      <c r="C21" s="506"/>
      <c r="D21" s="507"/>
      <c r="E21" s="249">
        <v>476</v>
      </c>
      <c r="F21" s="32"/>
    </row>
    <row r="22" spans="1:6" ht="12.75">
      <c r="A22" s="2" t="s">
        <v>700</v>
      </c>
      <c r="B22" s="487" t="s">
        <v>519</v>
      </c>
      <c r="C22" s="487"/>
      <c r="D22" s="487"/>
      <c r="E22" s="249">
        <v>456</v>
      </c>
      <c r="F22" s="32"/>
    </row>
    <row r="23" spans="1:5" ht="12.75">
      <c r="A23" s="2" t="s">
        <v>700</v>
      </c>
      <c r="B23" s="487" t="s">
        <v>520</v>
      </c>
      <c r="C23" s="487"/>
      <c r="D23" s="487"/>
      <c r="E23" s="249">
        <v>31</v>
      </c>
    </row>
    <row r="24" spans="1:5" ht="12.75">
      <c r="A24" s="207" t="s">
        <v>700</v>
      </c>
      <c r="B24" s="302" t="s">
        <v>583</v>
      </c>
      <c r="C24" s="210"/>
      <c r="D24" s="286" t="s">
        <v>293</v>
      </c>
      <c r="E24" s="250"/>
    </row>
    <row r="25" spans="1:5" ht="12.75">
      <c r="A25" s="207" t="s">
        <v>700</v>
      </c>
      <c r="B25" s="510" t="s">
        <v>584</v>
      </c>
      <c r="C25" s="424"/>
      <c r="D25" s="210"/>
      <c r="E25" s="250"/>
    </row>
    <row r="26" spans="1:5" ht="12.75">
      <c r="A26" s="207" t="s">
        <v>700</v>
      </c>
      <c r="B26" s="510" t="s">
        <v>585</v>
      </c>
      <c r="C26" s="424"/>
      <c r="D26" s="210"/>
      <c r="E26" s="250"/>
    </row>
    <row r="27" spans="2:4" ht="12.75">
      <c r="B27" s="6"/>
      <c r="C27" s="6"/>
      <c r="D27" s="6"/>
    </row>
    <row r="28" spans="1:2" ht="15.75">
      <c r="A28" s="47"/>
      <c r="B28" s="25" t="s">
        <v>537</v>
      </c>
    </row>
    <row r="29" spans="1:2" ht="12.75">
      <c r="A29" s="2" t="s">
        <v>698</v>
      </c>
      <c r="B29" s="3" t="s">
        <v>636</v>
      </c>
    </row>
    <row r="30" spans="1:6" ht="24.75" customHeight="1">
      <c r="A30" s="2" t="s">
        <v>698</v>
      </c>
      <c r="B30" s="430" t="s">
        <v>538</v>
      </c>
      <c r="C30" s="430"/>
      <c r="D30" s="239" t="s">
        <v>27</v>
      </c>
      <c r="F30" s="32"/>
    </row>
    <row r="31" spans="1:6" ht="26.25" customHeight="1">
      <c r="A31" s="2" t="s">
        <v>698</v>
      </c>
      <c r="B31" s="408" t="s">
        <v>521</v>
      </c>
      <c r="C31" s="430"/>
      <c r="D31" s="36"/>
      <c r="F31" s="32"/>
    </row>
    <row r="32" spans="1:6" ht="12.75" customHeight="1">
      <c r="A32" s="2" t="s">
        <v>698</v>
      </c>
      <c r="B32" s="430" t="s">
        <v>522</v>
      </c>
      <c r="C32" s="430"/>
      <c r="D32" s="36"/>
      <c r="F32" s="32"/>
    </row>
    <row r="34" spans="1:6" ht="29.25" customHeight="1">
      <c r="A34" s="2" t="s">
        <v>701</v>
      </c>
      <c r="B34" s="508" t="s">
        <v>391</v>
      </c>
      <c r="C34" s="508"/>
      <c r="D34" s="508"/>
      <c r="E34" s="508"/>
      <c r="F34" s="452"/>
    </row>
    <row r="35" spans="1:6" ht="12.75">
      <c r="A35" s="2" t="s">
        <v>701</v>
      </c>
      <c r="B35" s="430" t="s">
        <v>523</v>
      </c>
      <c r="C35" s="430"/>
      <c r="D35" s="239" t="s">
        <v>27</v>
      </c>
      <c r="F35" s="32"/>
    </row>
    <row r="36" spans="1:6" ht="12.75">
      <c r="A36" s="2" t="s">
        <v>701</v>
      </c>
      <c r="B36" s="408" t="s">
        <v>524</v>
      </c>
      <c r="C36" s="430"/>
      <c r="D36" s="36"/>
      <c r="F36" s="32"/>
    </row>
    <row r="37" spans="1:6" ht="12.75" customHeight="1">
      <c r="A37" s="2" t="s">
        <v>701</v>
      </c>
      <c r="B37" s="430" t="s">
        <v>525</v>
      </c>
      <c r="C37" s="430"/>
      <c r="D37" s="36"/>
      <c r="F37" s="32"/>
    </row>
    <row r="39" spans="1:6" ht="51" customHeight="1">
      <c r="A39" s="2" t="s">
        <v>702</v>
      </c>
      <c r="B39" s="468" t="s">
        <v>693</v>
      </c>
      <c r="C39" s="469"/>
      <c r="D39" s="469"/>
      <c r="E39" s="469"/>
      <c r="F39" s="452"/>
    </row>
    <row r="40" spans="1:6" ht="24">
      <c r="A40" s="2" t="s">
        <v>702</v>
      </c>
      <c r="B40" s="153"/>
      <c r="C40" s="33" t="s">
        <v>392</v>
      </c>
      <c r="D40" s="34" t="s">
        <v>393</v>
      </c>
      <c r="E40" s="251"/>
      <c r="F40" s="35"/>
    </row>
    <row r="41" spans="1:6" ht="12.75">
      <c r="A41" s="2" t="s">
        <v>702</v>
      </c>
      <c r="B41" s="46" t="s">
        <v>394</v>
      </c>
      <c r="C41" s="36">
        <v>15</v>
      </c>
      <c r="D41" s="37"/>
      <c r="F41" s="35"/>
    </row>
    <row r="42" spans="1:6" ht="12.75">
      <c r="A42" s="2" t="s">
        <v>702</v>
      </c>
      <c r="B42" s="46" t="s">
        <v>395</v>
      </c>
      <c r="C42" s="36">
        <v>4</v>
      </c>
      <c r="D42" s="37"/>
      <c r="F42" s="35"/>
    </row>
    <row r="43" spans="1:6" ht="12.75">
      <c r="A43" s="2" t="s">
        <v>702</v>
      </c>
      <c r="B43" s="46" t="s">
        <v>396</v>
      </c>
      <c r="C43" s="36">
        <v>3</v>
      </c>
      <c r="D43" s="37"/>
      <c r="F43" s="35"/>
    </row>
    <row r="44" spans="1:6" ht="12.75">
      <c r="A44" s="2" t="s">
        <v>702</v>
      </c>
      <c r="B44" s="46" t="s">
        <v>397</v>
      </c>
      <c r="C44" s="36">
        <v>2</v>
      </c>
      <c r="D44" s="37"/>
      <c r="F44" s="35"/>
    </row>
    <row r="45" spans="1:6" ht="25.5">
      <c r="A45" s="2" t="s">
        <v>702</v>
      </c>
      <c r="B45" s="49" t="s">
        <v>637</v>
      </c>
      <c r="C45" s="36">
        <v>2</v>
      </c>
      <c r="D45" s="37"/>
      <c r="F45" s="35"/>
    </row>
    <row r="46" spans="1:6" ht="12.75">
      <c r="A46" s="2" t="s">
        <v>702</v>
      </c>
      <c r="B46" s="46" t="s">
        <v>850</v>
      </c>
      <c r="C46" s="36">
        <v>2</v>
      </c>
      <c r="D46" s="37"/>
      <c r="F46" s="35"/>
    </row>
    <row r="47" spans="1:6" ht="12.75">
      <c r="A47" s="2" t="s">
        <v>702</v>
      </c>
      <c r="B47" s="46" t="s">
        <v>398</v>
      </c>
      <c r="C47" s="36">
        <v>2</v>
      </c>
      <c r="D47" s="37"/>
      <c r="F47" s="35"/>
    </row>
    <row r="48" spans="1:6" ht="12.75">
      <c r="A48" s="2" t="s">
        <v>702</v>
      </c>
      <c r="B48" s="46" t="s">
        <v>854</v>
      </c>
      <c r="C48" s="36"/>
      <c r="D48" s="37"/>
      <c r="F48" s="35"/>
    </row>
    <row r="49" spans="1:6" ht="12.75">
      <c r="A49" s="2" t="s">
        <v>702</v>
      </c>
      <c r="B49" s="46" t="s">
        <v>853</v>
      </c>
      <c r="C49" s="36">
        <v>2</v>
      </c>
      <c r="D49" s="37"/>
      <c r="F49" s="35"/>
    </row>
    <row r="50" spans="1:6" ht="12.75">
      <c r="A50" s="2" t="s">
        <v>702</v>
      </c>
      <c r="B50" s="46" t="s">
        <v>694</v>
      </c>
      <c r="C50" s="36"/>
      <c r="D50" s="37"/>
      <c r="F50" s="35"/>
    </row>
    <row r="51" spans="1:6" ht="12.75">
      <c r="A51" s="2"/>
      <c r="B51" s="442" t="s">
        <v>851</v>
      </c>
      <c r="C51" s="111"/>
      <c r="D51" s="111"/>
      <c r="F51" s="35"/>
    </row>
    <row r="52" ht="12.75">
      <c r="B52" s="443" t="s">
        <v>852</v>
      </c>
    </row>
    <row r="53" ht="12.75">
      <c r="B53" s="443"/>
    </row>
    <row r="54" ht="15.75">
      <c r="B54" s="38" t="s">
        <v>400</v>
      </c>
    </row>
    <row r="55" spans="1:6" ht="38.25" customHeight="1">
      <c r="A55" s="2" t="s">
        <v>703</v>
      </c>
      <c r="B55" s="470" t="s">
        <v>695</v>
      </c>
      <c r="C55" s="471"/>
      <c r="D55" s="471"/>
      <c r="E55" s="471"/>
      <c r="F55" s="452"/>
    </row>
    <row r="56" spans="1:6" ht="12.75">
      <c r="A56" s="2" t="s">
        <v>703</v>
      </c>
      <c r="B56" s="500" t="s">
        <v>696</v>
      </c>
      <c r="C56" s="501"/>
      <c r="D56" s="501"/>
      <c r="E56" s="252"/>
      <c r="F56" s="32"/>
    </row>
    <row r="57" spans="1:6" ht="12.75">
      <c r="A57" s="2" t="s">
        <v>703</v>
      </c>
      <c r="B57" s="401" t="s">
        <v>269</v>
      </c>
      <c r="C57" s="430"/>
      <c r="D57" s="430"/>
      <c r="E57" s="253"/>
      <c r="F57" s="32"/>
    </row>
    <row r="58" spans="1:6" ht="12.75">
      <c r="A58" s="2" t="s">
        <v>703</v>
      </c>
      <c r="B58" s="401" t="s">
        <v>271</v>
      </c>
      <c r="C58" s="401"/>
      <c r="D58" s="401"/>
      <c r="E58" s="252"/>
      <c r="F58" s="32"/>
    </row>
    <row r="59" spans="1:6" ht="12.75">
      <c r="A59" s="2" t="s">
        <v>703</v>
      </c>
      <c r="B59" s="401" t="s">
        <v>270</v>
      </c>
      <c r="C59" s="401"/>
      <c r="D59" s="401"/>
      <c r="E59" s="252"/>
      <c r="F59" s="32"/>
    </row>
    <row r="60" spans="1:6" ht="12.75">
      <c r="A60" s="2" t="s">
        <v>703</v>
      </c>
      <c r="B60" s="502" t="s">
        <v>697</v>
      </c>
      <c r="C60" s="503"/>
      <c r="D60" s="503"/>
      <c r="E60" s="254"/>
      <c r="F60" s="32"/>
    </row>
    <row r="61" spans="2:5" ht="8.25" customHeight="1">
      <c r="B61" s="466"/>
      <c r="C61" s="467"/>
      <c r="D61" s="467"/>
      <c r="E61" s="255"/>
    </row>
    <row r="62" spans="2:4" ht="12.75">
      <c r="B62" s="6"/>
      <c r="C62" s="6"/>
      <c r="D62" s="6"/>
    </row>
    <row r="63" spans="1:6" ht="28.5" customHeight="1">
      <c r="A63" s="207" t="s">
        <v>704</v>
      </c>
      <c r="B63" s="512" t="s">
        <v>401</v>
      </c>
      <c r="C63" s="512"/>
      <c r="D63" s="512"/>
      <c r="E63" s="512"/>
      <c r="F63" s="513"/>
    </row>
    <row r="64" spans="1:6" ht="25.5">
      <c r="A64" s="2" t="s">
        <v>704</v>
      </c>
      <c r="B64" s="86"/>
      <c r="C64" s="39" t="s">
        <v>402</v>
      </c>
      <c r="D64" s="39" t="s">
        <v>403</v>
      </c>
      <c r="E64" s="252" t="s">
        <v>404</v>
      </c>
      <c r="F64" s="39" t="s">
        <v>405</v>
      </c>
    </row>
    <row r="65" spans="1:6" ht="15">
      <c r="A65" s="2" t="s">
        <v>704</v>
      </c>
      <c r="B65" s="68" t="s">
        <v>406</v>
      </c>
      <c r="C65" s="69"/>
      <c r="D65" s="69"/>
      <c r="E65" s="256"/>
      <c r="F65" s="70"/>
    </row>
    <row r="66" spans="1:6" ht="25.5">
      <c r="A66" s="207" t="s">
        <v>704</v>
      </c>
      <c r="B66" s="303" t="s">
        <v>586</v>
      </c>
      <c r="C66" s="36"/>
      <c r="D66" s="239" t="s">
        <v>27</v>
      </c>
      <c r="E66" s="247"/>
      <c r="F66" s="36"/>
    </row>
    <row r="67" spans="1:6" ht="12.75">
      <c r="A67" s="207" t="s">
        <v>704</v>
      </c>
      <c r="B67" s="40" t="s">
        <v>407</v>
      </c>
      <c r="C67" s="36"/>
      <c r="D67" s="239" t="s">
        <v>27</v>
      </c>
      <c r="E67" s="247"/>
      <c r="F67" s="36"/>
    </row>
    <row r="68" spans="1:7" ht="12.75">
      <c r="A68" s="207" t="s">
        <v>704</v>
      </c>
      <c r="B68" s="304" t="s">
        <v>587</v>
      </c>
      <c r="C68" s="239" t="s">
        <v>27</v>
      </c>
      <c r="D68" s="300"/>
      <c r="E68" s="305"/>
      <c r="F68" s="300"/>
      <c r="G68" s="287"/>
    </row>
    <row r="69" spans="1:7" ht="12.75">
      <c r="A69" s="207" t="s">
        <v>704</v>
      </c>
      <c r="B69" s="306" t="s">
        <v>409</v>
      </c>
      <c r="C69" s="300"/>
      <c r="D69" s="295" t="s">
        <v>27</v>
      </c>
      <c r="E69" s="305"/>
      <c r="F69" s="300"/>
      <c r="G69" s="287"/>
    </row>
    <row r="70" spans="1:7" ht="12.75">
      <c r="A70" s="207" t="s">
        <v>704</v>
      </c>
      <c r="B70" s="306" t="s">
        <v>588</v>
      </c>
      <c r="C70" s="300"/>
      <c r="D70" s="300"/>
      <c r="E70" s="295" t="s">
        <v>27</v>
      </c>
      <c r="F70" s="300"/>
      <c r="G70" s="287"/>
    </row>
    <row r="71" spans="1:7" ht="12.75">
      <c r="A71" s="207" t="s">
        <v>704</v>
      </c>
      <c r="B71" s="306" t="s">
        <v>408</v>
      </c>
      <c r="C71" s="300"/>
      <c r="D71" s="300"/>
      <c r="E71" s="305"/>
      <c r="F71" s="295" t="s">
        <v>27</v>
      </c>
      <c r="G71" s="287"/>
    </row>
    <row r="72" spans="1:7" ht="15">
      <c r="A72" s="207" t="s">
        <v>704</v>
      </c>
      <c r="B72" s="307" t="s">
        <v>410</v>
      </c>
      <c r="C72" s="308"/>
      <c r="D72" s="308"/>
      <c r="E72" s="309"/>
      <c r="F72" s="310"/>
      <c r="G72" s="287"/>
    </row>
    <row r="73" spans="1:7" ht="12.75">
      <c r="A73" s="207" t="s">
        <v>704</v>
      </c>
      <c r="B73" s="306" t="s">
        <v>411</v>
      </c>
      <c r="C73" s="300"/>
      <c r="D73" s="300"/>
      <c r="E73" s="305"/>
      <c r="F73" s="295" t="s">
        <v>27</v>
      </c>
      <c r="G73" s="287"/>
    </row>
    <row r="74" spans="1:7" ht="12.75">
      <c r="A74" s="207" t="s">
        <v>704</v>
      </c>
      <c r="B74" s="306" t="s">
        <v>412</v>
      </c>
      <c r="C74" s="300"/>
      <c r="D74" s="300"/>
      <c r="E74" s="295" t="s">
        <v>27</v>
      </c>
      <c r="F74" s="300"/>
      <c r="G74" s="287"/>
    </row>
    <row r="75" spans="1:7" ht="12.75">
      <c r="A75" s="207" t="s">
        <v>704</v>
      </c>
      <c r="B75" s="306" t="s">
        <v>413</v>
      </c>
      <c r="C75" s="300"/>
      <c r="D75" s="300"/>
      <c r="E75" s="295" t="s">
        <v>27</v>
      </c>
      <c r="F75" s="300"/>
      <c r="G75" s="287"/>
    </row>
    <row r="76" spans="1:7" ht="12.75">
      <c r="A76" s="207" t="s">
        <v>704</v>
      </c>
      <c r="B76" s="306" t="s">
        <v>414</v>
      </c>
      <c r="C76" s="300"/>
      <c r="D76" s="300"/>
      <c r="E76" s="295" t="s">
        <v>27</v>
      </c>
      <c r="F76" s="300"/>
      <c r="G76" s="287"/>
    </row>
    <row r="77" spans="1:7" ht="12.75">
      <c r="A77" s="207" t="s">
        <v>704</v>
      </c>
      <c r="B77" s="306" t="s">
        <v>589</v>
      </c>
      <c r="C77" s="300"/>
      <c r="D77" s="300"/>
      <c r="E77" s="295" t="s">
        <v>27</v>
      </c>
      <c r="F77" s="300"/>
      <c r="G77" s="287"/>
    </row>
    <row r="78" spans="1:7" ht="12.75">
      <c r="A78" s="207" t="s">
        <v>704</v>
      </c>
      <c r="B78" s="306" t="s">
        <v>415</v>
      </c>
      <c r="C78" s="300"/>
      <c r="D78" s="300"/>
      <c r="E78" s="305"/>
      <c r="F78" s="295" t="s">
        <v>27</v>
      </c>
      <c r="G78" s="287"/>
    </row>
    <row r="79" spans="1:7" ht="12.75">
      <c r="A79" s="207" t="s">
        <v>704</v>
      </c>
      <c r="B79" s="306" t="s">
        <v>416</v>
      </c>
      <c r="C79" s="300"/>
      <c r="D79" s="300"/>
      <c r="E79" s="305"/>
      <c r="F79" s="295" t="s">
        <v>27</v>
      </c>
      <c r="G79" s="287"/>
    </row>
    <row r="80" spans="1:7" ht="12.75">
      <c r="A80" s="207" t="s">
        <v>704</v>
      </c>
      <c r="B80" s="306" t="s">
        <v>417</v>
      </c>
      <c r="C80" s="300"/>
      <c r="D80" s="300"/>
      <c r="E80" s="305"/>
      <c r="F80" s="295" t="s">
        <v>27</v>
      </c>
      <c r="G80" s="287"/>
    </row>
    <row r="81" spans="1:7" ht="25.5">
      <c r="A81" s="207" t="s">
        <v>704</v>
      </c>
      <c r="B81" s="311" t="s">
        <v>418</v>
      </c>
      <c r="C81" s="300"/>
      <c r="D81" s="300"/>
      <c r="E81" s="305"/>
      <c r="F81" s="295" t="s">
        <v>27</v>
      </c>
      <c r="G81" s="287"/>
    </row>
    <row r="82" spans="1:7" ht="12.75">
      <c r="A82" s="207" t="s">
        <v>704</v>
      </c>
      <c r="B82" s="306" t="s">
        <v>590</v>
      </c>
      <c r="C82" s="300"/>
      <c r="D82" s="300"/>
      <c r="E82" s="305"/>
      <c r="F82" s="295" t="s">
        <v>27</v>
      </c>
      <c r="G82" s="287"/>
    </row>
    <row r="83" spans="1:7" ht="12.75">
      <c r="A83" s="207" t="s">
        <v>704</v>
      </c>
      <c r="B83" s="306" t="s">
        <v>420</v>
      </c>
      <c r="C83" s="300"/>
      <c r="D83" s="300"/>
      <c r="E83" s="305"/>
      <c r="F83" s="295" t="s">
        <v>27</v>
      </c>
      <c r="G83" s="287"/>
    </row>
    <row r="84" spans="1:7" ht="12.75">
      <c r="A84" s="207" t="s">
        <v>704</v>
      </c>
      <c r="B84" s="306" t="s">
        <v>421</v>
      </c>
      <c r="C84" s="300"/>
      <c r="D84" s="300"/>
      <c r="E84" s="305"/>
      <c r="F84" s="295" t="s">
        <v>27</v>
      </c>
      <c r="G84" s="287"/>
    </row>
    <row r="85" spans="1:7" ht="12.75">
      <c r="A85" s="207" t="s">
        <v>704</v>
      </c>
      <c r="B85" s="306" t="s">
        <v>591</v>
      </c>
      <c r="C85" s="327"/>
      <c r="D85" s="300"/>
      <c r="E85" s="328"/>
      <c r="F85" s="239" t="s">
        <v>27</v>
      </c>
      <c r="G85" s="287"/>
    </row>
    <row r="86" spans="2:7" ht="15.75">
      <c r="B86" s="312" t="s">
        <v>422</v>
      </c>
      <c r="C86" s="223"/>
      <c r="D86" s="223"/>
      <c r="E86" s="287"/>
      <c r="F86" s="223"/>
      <c r="G86" s="287"/>
    </row>
    <row r="87" spans="1:8" ht="12.75">
      <c r="A87" s="2" t="s">
        <v>705</v>
      </c>
      <c r="B87" s="313" t="s">
        <v>721</v>
      </c>
      <c r="C87" s="314"/>
      <c r="D87" s="314"/>
      <c r="E87" s="315"/>
      <c r="F87" s="314"/>
      <c r="G87" s="315"/>
      <c r="H87" s="52"/>
    </row>
    <row r="88" spans="1:8" ht="12.75">
      <c r="A88" s="2"/>
      <c r="B88" s="486"/>
      <c r="C88" s="487"/>
      <c r="D88" s="487"/>
      <c r="E88" s="305" t="s">
        <v>292</v>
      </c>
      <c r="F88" s="300" t="s">
        <v>293</v>
      </c>
      <c r="G88" s="315"/>
      <c r="H88" s="52"/>
    </row>
    <row r="89" spans="1:8" ht="39.75" customHeight="1">
      <c r="A89" s="2" t="s">
        <v>722</v>
      </c>
      <c r="B89" s="483" t="s">
        <v>592</v>
      </c>
      <c r="C89" s="484"/>
      <c r="D89" s="485"/>
      <c r="E89" s="295" t="s">
        <v>27</v>
      </c>
      <c r="F89" s="316"/>
      <c r="G89" s="315"/>
      <c r="H89" s="51"/>
    </row>
    <row r="90" spans="1:8" ht="26.25" customHeight="1">
      <c r="A90" s="2" t="s">
        <v>722</v>
      </c>
      <c r="B90" s="472" t="s">
        <v>593</v>
      </c>
      <c r="C90" s="473"/>
      <c r="D90" s="473"/>
      <c r="E90" s="473"/>
      <c r="F90" s="474"/>
      <c r="G90" s="294"/>
      <c r="H90" s="53"/>
    </row>
    <row r="91" spans="1:8" ht="12.75" customHeight="1">
      <c r="A91" s="2" t="s">
        <v>722</v>
      </c>
      <c r="B91" s="317"/>
      <c r="C91" s="488" t="s">
        <v>1037</v>
      </c>
      <c r="D91" s="489"/>
      <c r="E91" s="489"/>
      <c r="F91" s="490"/>
      <c r="G91" s="491"/>
      <c r="H91" s="53"/>
    </row>
    <row r="92" spans="1:8" ht="24" customHeight="1">
      <c r="A92" s="2" t="s">
        <v>722</v>
      </c>
      <c r="B92" s="318"/>
      <c r="C92" s="319" t="s">
        <v>523</v>
      </c>
      <c r="D92" s="319" t="s">
        <v>524</v>
      </c>
      <c r="E92" s="320" t="s">
        <v>386</v>
      </c>
      <c r="F92" s="321" t="s">
        <v>387</v>
      </c>
      <c r="G92" s="322" t="s">
        <v>1038</v>
      </c>
      <c r="H92" s="53"/>
    </row>
    <row r="93" spans="1:8" ht="12.75" customHeight="1">
      <c r="A93" s="2" t="s">
        <v>722</v>
      </c>
      <c r="B93" s="323" t="s">
        <v>34</v>
      </c>
      <c r="C93" s="295" t="s">
        <v>27</v>
      </c>
      <c r="D93" s="324"/>
      <c r="E93" s="325"/>
      <c r="F93" s="324"/>
      <c r="G93" s="326"/>
      <c r="H93" s="53"/>
    </row>
    <row r="94" spans="1:8" ht="12.75" customHeight="1">
      <c r="A94" s="2" t="s">
        <v>722</v>
      </c>
      <c r="B94" s="323" t="s">
        <v>816</v>
      </c>
      <c r="C94" s="324"/>
      <c r="D94" s="324"/>
      <c r="E94" s="325"/>
      <c r="F94" s="324"/>
      <c r="G94" s="326"/>
      <c r="H94" s="53"/>
    </row>
    <row r="95" spans="1:8" ht="12.75" customHeight="1">
      <c r="A95" s="2" t="s">
        <v>722</v>
      </c>
      <c r="B95" s="323" t="s">
        <v>35</v>
      </c>
      <c r="C95" s="324"/>
      <c r="D95" s="324"/>
      <c r="E95" s="325"/>
      <c r="F95" s="324"/>
      <c r="G95" s="326"/>
      <c r="H95" s="53"/>
    </row>
    <row r="96" spans="1:8" ht="12.75">
      <c r="A96" s="2" t="s">
        <v>722</v>
      </c>
      <c r="B96" s="57" t="s">
        <v>36</v>
      </c>
      <c r="C96" s="161"/>
      <c r="D96" s="161"/>
      <c r="E96" s="258"/>
      <c r="F96" s="161"/>
      <c r="G96" s="268"/>
      <c r="H96" s="53"/>
    </row>
    <row r="97" spans="1:8" ht="25.5">
      <c r="A97" s="2" t="s">
        <v>722</v>
      </c>
      <c r="B97" s="57" t="s">
        <v>37</v>
      </c>
      <c r="C97" s="161"/>
      <c r="D97" s="161"/>
      <c r="E97" s="258"/>
      <c r="F97" s="161"/>
      <c r="G97" s="268"/>
      <c r="H97" s="53"/>
    </row>
    <row r="98" spans="1:8" ht="12.75" customHeight="1">
      <c r="A98" s="2" t="s">
        <v>722</v>
      </c>
      <c r="B98" s="162" t="s">
        <v>817</v>
      </c>
      <c r="C98" s="161"/>
      <c r="D98" s="161"/>
      <c r="E98" s="258"/>
      <c r="F98" s="161"/>
      <c r="G98" s="268"/>
      <c r="H98" s="53"/>
    </row>
    <row r="99" spans="1:8" ht="12.75" customHeight="1">
      <c r="A99" s="2"/>
      <c r="B99" s="60"/>
      <c r="C99" s="61"/>
      <c r="D99" s="61"/>
      <c r="E99" s="259"/>
      <c r="F99" s="61"/>
      <c r="G99" s="269"/>
      <c r="H99" s="53"/>
    </row>
    <row r="100" spans="1:8" s="198" customFormat="1" ht="25.5">
      <c r="A100" s="211" t="s">
        <v>291</v>
      </c>
      <c r="B100" s="492" t="s">
        <v>38</v>
      </c>
      <c r="C100" s="492"/>
      <c r="D100" s="492"/>
      <c r="E100" s="492"/>
      <c r="F100" s="492"/>
      <c r="G100" s="492"/>
      <c r="H100" s="53"/>
    </row>
    <row r="101" spans="1:8" s="198" customFormat="1" ht="12.75" customHeight="1">
      <c r="A101" s="211" t="s">
        <v>291</v>
      </c>
      <c r="B101" s="511" t="s">
        <v>818</v>
      </c>
      <c r="C101" s="511"/>
      <c r="D101" s="511"/>
      <c r="E101" s="260"/>
      <c r="F101" s="200"/>
      <c r="G101" s="269"/>
      <c r="H101" s="53"/>
    </row>
    <row r="102" spans="1:8" s="198" customFormat="1" ht="12.75" customHeight="1">
      <c r="A102" s="211" t="s">
        <v>291</v>
      </c>
      <c r="B102" s="511" t="s">
        <v>39</v>
      </c>
      <c r="C102" s="511"/>
      <c r="D102" s="511"/>
      <c r="E102" s="260"/>
      <c r="F102" s="200"/>
      <c r="G102" s="269"/>
      <c r="H102" s="53"/>
    </row>
    <row r="103" spans="1:8" s="198" customFormat="1" ht="12.75" customHeight="1">
      <c r="A103" s="211" t="s">
        <v>291</v>
      </c>
      <c r="B103" s="511" t="s">
        <v>819</v>
      </c>
      <c r="C103" s="511"/>
      <c r="D103" s="511"/>
      <c r="E103" s="239" t="s">
        <v>27</v>
      </c>
      <c r="F103" s="200"/>
      <c r="G103" s="269"/>
      <c r="H103" s="53"/>
    </row>
    <row r="104" spans="1:8" s="198" customFormat="1" ht="12.75" customHeight="1">
      <c r="A104" s="31"/>
      <c r="B104" s="199"/>
      <c r="C104" s="200"/>
      <c r="D104" s="200"/>
      <c r="E104" s="261"/>
      <c r="F104" s="200"/>
      <c r="G104" s="269"/>
      <c r="H104" s="53"/>
    </row>
    <row r="105" spans="1:8" s="198" customFormat="1" ht="14.25" customHeight="1">
      <c r="A105" s="211" t="s">
        <v>1054</v>
      </c>
      <c r="B105" s="511" t="s">
        <v>40</v>
      </c>
      <c r="C105" s="511"/>
      <c r="D105" s="511"/>
      <c r="E105" s="511"/>
      <c r="F105" s="511"/>
      <c r="G105" s="511"/>
      <c r="H105" s="53"/>
    </row>
    <row r="106" spans="1:8" s="198" customFormat="1" ht="12.75" customHeight="1">
      <c r="A106" s="211" t="s">
        <v>1054</v>
      </c>
      <c r="B106" s="511" t="s">
        <v>41</v>
      </c>
      <c r="C106" s="511"/>
      <c r="D106" s="511"/>
      <c r="E106" s="260" t="s">
        <v>1038</v>
      </c>
      <c r="F106" s="288"/>
      <c r="G106" s="289"/>
      <c r="H106" s="53"/>
    </row>
    <row r="107" spans="1:8" s="198" customFormat="1" ht="15.75" customHeight="1">
      <c r="A107" s="211" t="s">
        <v>1054</v>
      </c>
      <c r="B107" s="511" t="s">
        <v>42</v>
      </c>
      <c r="C107" s="511"/>
      <c r="D107" s="511"/>
      <c r="E107" s="260" t="s">
        <v>1038</v>
      </c>
      <c r="F107" s="288"/>
      <c r="G107" s="289"/>
      <c r="H107" s="53"/>
    </row>
    <row r="108" spans="1:8" s="198" customFormat="1" ht="12.75" customHeight="1">
      <c r="A108" s="211" t="s">
        <v>1054</v>
      </c>
      <c r="B108" s="274" t="s">
        <v>43</v>
      </c>
      <c r="C108" s="288"/>
      <c r="D108" s="288"/>
      <c r="E108" s="260" t="s">
        <v>1038</v>
      </c>
      <c r="F108" s="288"/>
      <c r="G108" s="289"/>
      <c r="H108" s="53"/>
    </row>
    <row r="109" spans="1:8" s="198" customFormat="1" ht="12.75" customHeight="1">
      <c r="A109" s="211" t="s">
        <v>1054</v>
      </c>
      <c r="B109" s="290" t="s">
        <v>44</v>
      </c>
      <c r="C109" s="288"/>
      <c r="D109" s="288"/>
      <c r="E109" s="260" t="s">
        <v>293</v>
      </c>
      <c r="F109" s="288"/>
      <c r="G109" s="289"/>
      <c r="H109" s="53"/>
    </row>
    <row r="110" spans="1:8" s="198" customFormat="1" ht="12.75" customHeight="1">
      <c r="A110" s="211" t="s">
        <v>1054</v>
      </c>
      <c r="B110" s="493" t="s">
        <v>45</v>
      </c>
      <c r="C110" s="452"/>
      <c r="D110" s="494"/>
      <c r="E110" s="260" t="s">
        <v>293</v>
      </c>
      <c r="F110" s="288"/>
      <c r="G110" s="289"/>
      <c r="H110" s="53"/>
    </row>
    <row r="111" spans="1:8" s="198" customFormat="1" ht="12.75" customHeight="1">
      <c r="A111" s="211" t="s">
        <v>1054</v>
      </c>
      <c r="B111" s="290" t="s">
        <v>46</v>
      </c>
      <c r="C111" s="288"/>
      <c r="D111" s="288"/>
      <c r="E111" s="260"/>
      <c r="F111" s="288"/>
      <c r="G111" s="289"/>
      <c r="H111" s="53"/>
    </row>
    <row r="112" spans="1:8" ht="12.75">
      <c r="A112" s="2"/>
      <c r="B112" s="291"/>
      <c r="C112" s="292"/>
      <c r="D112" s="292"/>
      <c r="E112" s="293"/>
      <c r="F112" s="292"/>
      <c r="G112" s="294"/>
      <c r="H112" s="53"/>
    </row>
    <row r="113" spans="1:8" ht="12.75">
      <c r="A113" s="2" t="s">
        <v>1055</v>
      </c>
      <c r="B113" s="475" t="s">
        <v>47</v>
      </c>
      <c r="C113" s="476"/>
      <c r="D113" s="476"/>
      <c r="E113" s="476"/>
      <c r="F113" s="476"/>
      <c r="G113" s="294"/>
      <c r="H113" s="53"/>
    </row>
    <row r="114" spans="1:8" ht="12.75">
      <c r="A114" s="2" t="s">
        <v>1055</v>
      </c>
      <c r="B114" s="62"/>
      <c r="C114" s="36" t="s">
        <v>292</v>
      </c>
      <c r="D114" s="36" t="s">
        <v>293</v>
      </c>
      <c r="E114" s="246"/>
      <c r="F114" s="14"/>
      <c r="G114" s="262"/>
      <c r="H114" s="53"/>
    </row>
    <row r="115" spans="1:8" ht="12.75">
      <c r="A115" s="2"/>
      <c r="B115" s="58"/>
      <c r="C115" s="59"/>
      <c r="D115" s="53"/>
      <c r="E115" s="262"/>
      <c r="F115" s="53"/>
      <c r="G115" s="262"/>
      <c r="H115" s="53"/>
    </row>
    <row r="116" spans="1:6" ht="27" customHeight="1">
      <c r="A116" s="2" t="s">
        <v>820</v>
      </c>
      <c r="B116" s="408" t="s">
        <v>824</v>
      </c>
      <c r="C116" s="430"/>
      <c r="D116" s="430"/>
      <c r="E116" s="247"/>
      <c r="F116" s="32"/>
    </row>
    <row r="117" spans="1:6" ht="27" customHeight="1">
      <c r="A117" s="2" t="s">
        <v>820</v>
      </c>
      <c r="B117" s="430" t="s">
        <v>823</v>
      </c>
      <c r="C117" s="430"/>
      <c r="D117" s="430"/>
      <c r="E117" s="247"/>
      <c r="F117" s="32"/>
    </row>
    <row r="118" spans="1:6" ht="13.5" customHeight="1">
      <c r="A118" s="2"/>
      <c r="B118" s="50"/>
      <c r="C118" s="50"/>
      <c r="D118" s="50"/>
      <c r="E118" s="257"/>
      <c r="F118" s="32"/>
    </row>
    <row r="119" spans="1:6" ht="27" customHeight="1">
      <c r="A119" s="2" t="s">
        <v>822</v>
      </c>
      <c r="B119" s="480" t="s">
        <v>1056</v>
      </c>
      <c r="C119" s="481"/>
      <c r="D119" s="481"/>
      <c r="E119" s="481"/>
      <c r="F119" s="482"/>
    </row>
    <row r="120" spans="1:6" ht="12.75">
      <c r="A120" s="2" t="s">
        <v>822</v>
      </c>
      <c r="B120" s="477"/>
      <c r="C120" s="478"/>
      <c r="D120" s="478"/>
      <c r="E120" s="478"/>
      <c r="F120" s="479"/>
    </row>
    <row r="121" spans="1:6" ht="12" customHeight="1">
      <c r="A121" s="2"/>
      <c r="B121" s="146"/>
      <c r="C121" s="146"/>
      <c r="D121" s="146"/>
      <c r="E121" s="257"/>
      <c r="F121" s="32"/>
    </row>
    <row r="122" spans="1:8" ht="14.25" customHeight="1">
      <c r="A122" s="207" t="s">
        <v>48</v>
      </c>
      <c r="B122" s="495" t="s">
        <v>49</v>
      </c>
      <c r="C122" s="496"/>
      <c r="D122" s="496"/>
      <c r="E122" s="496"/>
      <c r="F122" s="496"/>
      <c r="G122" s="262"/>
      <c r="H122" s="53"/>
    </row>
    <row r="123" spans="1:8" ht="12.75">
      <c r="A123" s="207" t="s">
        <v>48</v>
      </c>
      <c r="B123" s="280" t="s">
        <v>50</v>
      </c>
      <c r="C123" s="295" t="s">
        <v>27</v>
      </c>
      <c r="D123" s="280"/>
      <c r="E123" s="282"/>
      <c r="F123" s="283"/>
      <c r="G123" s="262"/>
      <c r="H123" s="53"/>
    </row>
    <row r="124" spans="1:6" ht="12.75">
      <c r="A124" s="207" t="s">
        <v>48</v>
      </c>
      <c r="B124" s="280" t="s">
        <v>720</v>
      </c>
      <c r="C124" s="295" t="s">
        <v>27</v>
      </c>
      <c r="D124" s="280"/>
      <c r="E124" s="282"/>
      <c r="F124" s="283"/>
    </row>
    <row r="125" spans="1:6" ht="12.75">
      <c r="A125" s="207" t="s">
        <v>48</v>
      </c>
      <c r="B125" s="280" t="s">
        <v>821</v>
      </c>
      <c r="C125" s="281"/>
      <c r="D125" s="280"/>
      <c r="E125" s="282"/>
      <c r="F125" s="283"/>
    </row>
    <row r="126" spans="1:6" ht="12.75">
      <c r="A126" s="207" t="s">
        <v>48</v>
      </c>
      <c r="B126" s="280" t="s">
        <v>51</v>
      </c>
      <c r="C126" s="295" t="s">
        <v>27</v>
      </c>
      <c r="D126" s="280"/>
      <c r="E126" s="282"/>
      <c r="F126" s="283"/>
    </row>
    <row r="127" spans="1:6" ht="12.75">
      <c r="A127" s="207" t="s">
        <v>48</v>
      </c>
      <c r="B127" s="275" t="s">
        <v>52</v>
      </c>
      <c r="C127" s="295" t="s">
        <v>27</v>
      </c>
      <c r="D127" s="284"/>
      <c r="E127" s="285"/>
      <c r="F127" s="286"/>
    </row>
    <row r="128" spans="1:6" ht="12.75">
      <c r="A128" s="207" t="s">
        <v>48</v>
      </c>
      <c r="B128" s="280" t="s">
        <v>53</v>
      </c>
      <c r="C128" s="295" t="s">
        <v>27</v>
      </c>
      <c r="D128" s="223"/>
      <c r="E128" s="287"/>
      <c r="F128" s="223"/>
    </row>
    <row r="129" spans="1:6" ht="12.75">
      <c r="A129" s="207" t="s">
        <v>48</v>
      </c>
      <c r="B129" s="280" t="s">
        <v>54</v>
      </c>
      <c r="C129" s="403"/>
      <c r="D129" s="404"/>
      <c r="E129" s="405"/>
      <c r="F129" s="223"/>
    </row>
    <row r="130" spans="1:6" ht="12.75">
      <c r="A130" s="2"/>
      <c r="B130" s="50"/>
      <c r="C130" s="50"/>
      <c r="D130" s="50"/>
      <c r="E130" s="257"/>
      <c r="F130" s="32"/>
    </row>
    <row r="131" spans="2:6" ht="15.75">
      <c r="B131" s="25" t="s">
        <v>423</v>
      </c>
      <c r="C131" s="56"/>
      <c r="D131" s="41"/>
      <c r="F131" s="32"/>
    </row>
    <row r="132" spans="2:6" ht="39.75" customHeight="1">
      <c r="B132" s="398" t="s">
        <v>55</v>
      </c>
      <c r="C132" s="453"/>
      <c r="D132" s="453"/>
      <c r="E132" s="453"/>
      <c r="F132" s="453"/>
    </row>
    <row r="133" spans="2:6" ht="12" customHeight="1">
      <c r="B133" s="25"/>
      <c r="C133" s="56"/>
      <c r="D133" s="41"/>
      <c r="F133" s="32"/>
    </row>
    <row r="134" spans="1:6" ht="87" customHeight="1">
      <c r="A134" s="2" t="s">
        <v>706</v>
      </c>
      <c r="B134" s="399" t="s">
        <v>741</v>
      </c>
      <c r="C134" s="400"/>
      <c r="D134" s="400"/>
      <c r="E134" s="400"/>
      <c r="F134" s="400"/>
    </row>
    <row r="135" spans="1:6" ht="12.75">
      <c r="A135" s="2"/>
      <c r="B135" s="65"/>
      <c r="C135" s="64"/>
      <c r="D135" s="64"/>
      <c r="E135" s="263"/>
      <c r="F135" s="64"/>
    </row>
    <row r="136" spans="1:6" ht="12.75">
      <c r="A136" s="2" t="s">
        <v>706</v>
      </c>
      <c r="B136" s="134" t="s">
        <v>424</v>
      </c>
      <c r="C136" s="67"/>
      <c r="D136" s="408" t="s">
        <v>425</v>
      </c>
      <c r="E136" s="401"/>
      <c r="F136" s="66"/>
    </row>
    <row r="137" spans="1:6" ht="12.75">
      <c r="A137" s="2" t="s">
        <v>706</v>
      </c>
      <c r="B137" s="134" t="s">
        <v>426</v>
      </c>
      <c r="C137" s="67">
        <v>0.99</v>
      </c>
      <c r="D137" s="408" t="s">
        <v>427</v>
      </c>
      <c r="E137" s="401"/>
      <c r="F137" s="270">
        <v>3155</v>
      </c>
    </row>
    <row r="138" spans="1:6" ht="12.75">
      <c r="A138" s="2"/>
      <c r="B138" s="65"/>
      <c r="C138" s="64"/>
      <c r="D138" s="64"/>
      <c r="E138" s="263"/>
      <c r="F138" s="64"/>
    </row>
    <row r="139" spans="1:4" ht="12.75">
      <c r="A139" s="2" t="s">
        <v>706</v>
      </c>
      <c r="B139" s="42"/>
      <c r="C139" s="133" t="s">
        <v>428</v>
      </c>
      <c r="D139" s="133" t="s">
        <v>429</v>
      </c>
    </row>
    <row r="140" spans="1:4" ht="12.75">
      <c r="A140" s="2" t="s">
        <v>706</v>
      </c>
      <c r="B140" s="9" t="s">
        <v>594</v>
      </c>
      <c r="C140" s="29"/>
      <c r="D140" s="29"/>
    </row>
    <row r="141" spans="1:4" ht="12.75">
      <c r="A141" s="2" t="s">
        <v>706</v>
      </c>
      <c r="B141" s="9" t="s">
        <v>595</v>
      </c>
      <c r="C141" s="29"/>
      <c r="D141" s="29"/>
    </row>
    <row r="142" spans="1:4" ht="12.75">
      <c r="A142" s="2" t="s">
        <v>706</v>
      </c>
      <c r="B142" s="9" t="s">
        <v>430</v>
      </c>
      <c r="C142" s="29">
        <v>22</v>
      </c>
      <c r="D142" s="29">
        <v>26</v>
      </c>
    </row>
    <row r="143" spans="1:4" ht="12.75">
      <c r="A143" s="2" t="s">
        <v>706</v>
      </c>
      <c r="B143" s="9" t="s">
        <v>431</v>
      </c>
      <c r="C143" s="29">
        <v>21</v>
      </c>
      <c r="D143" s="29">
        <v>26</v>
      </c>
    </row>
    <row r="144" spans="1:4" ht="12.75">
      <c r="A144" s="2" t="s">
        <v>706</v>
      </c>
      <c r="B144" s="9" t="s">
        <v>432</v>
      </c>
      <c r="C144" s="29">
        <v>20</v>
      </c>
      <c r="D144" s="29">
        <v>26</v>
      </c>
    </row>
    <row r="145" spans="3:4" ht="12.75">
      <c r="C145" s="181"/>
      <c r="D145" s="181"/>
    </row>
    <row r="146" spans="1:6" ht="12.75">
      <c r="A146" s="2" t="s">
        <v>706</v>
      </c>
      <c r="B146" s="402" t="s">
        <v>966</v>
      </c>
      <c r="C146" s="463"/>
      <c r="D146" s="463"/>
      <c r="E146" s="463"/>
      <c r="F146" s="463"/>
    </row>
    <row r="147" spans="1:4" ht="12.75">
      <c r="A147" s="2" t="s">
        <v>706</v>
      </c>
      <c r="B147" s="42"/>
      <c r="C147" s="133" t="s">
        <v>594</v>
      </c>
      <c r="D147" s="133" t="s">
        <v>595</v>
      </c>
    </row>
    <row r="148" spans="1:4" ht="12.75">
      <c r="A148" s="2" t="s">
        <v>706</v>
      </c>
      <c r="B148" s="9" t="s">
        <v>433</v>
      </c>
      <c r="C148" s="188"/>
      <c r="D148" s="188"/>
    </row>
    <row r="149" spans="1:4" ht="12.75">
      <c r="A149" s="2" t="s">
        <v>706</v>
      </c>
      <c r="B149" s="9" t="s">
        <v>434</v>
      </c>
      <c r="C149" s="188"/>
      <c r="D149" s="188"/>
    </row>
    <row r="150" spans="1:4" ht="12.75">
      <c r="A150" s="2" t="s">
        <v>706</v>
      </c>
      <c r="B150" s="9" t="s">
        <v>599</v>
      </c>
      <c r="C150" s="188"/>
      <c r="D150" s="188"/>
    </row>
    <row r="151" spans="1:4" ht="12.75">
      <c r="A151" s="2" t="s">
        <v>706</v>
      </c>
      <c r="B151" s="9" t="s">
        <v>600</v>
      </c>
      <c r="C151" s="188"/>
      <c r="D151" s="188"/>
    </row>
    <row r="152" spans="1:4" ht="12.75">
      <c r="A152" s="2" t="s">
        <v>706</v>
      </c>
      <c r="B152" s="9" t="s">
        <v>601</v>
      </c>
      <c r="C152" s="188"/>
      <c r="D152" s="188"/>
    </row>
    <row r="153" spans="1:4" ht="12.75">
      <c r="A153" s="2" t="s">
        <v>706</v>
      </c>
      <c r="B153" s="9" t="s">
        <v>602</v>
      </c>
      <c r="C153" s="188"/>
      <c r="D153" s="188"/>
    </row>
    <row r="154" spans="2:4" ht="12.75">
      <c r="B154" s="190" t="s">
        <v>628</v>
      </c>
      <c r="C154" s="188">
        <f>SUM(C148:C153)</f>
        <v>0</v>
      </c>
      <c r="D154" s="188">
        <f>SUM(D148:D153)</f>
        <v>0</v>
      </c>
    </row>
    <row r="155" spans="1:5" ht="12.75">
      <c r="A155" s="2" t="s">
        <v>706</v>
      </c>
      <c r="B155" s="42"/>
      <c r="C155" s="133" t="s">
        <v>430</v>
      </c>
      <c r="D155" s="133" t="s">
        <v>431</v>
      </c>
      <c r="E155" s="264" t="s">
        <v>432</v>
      </c>
    </row>
    <row r="156" spans="1:5" ht="12.75">
      <c r="A156" s="2" t="s">
        <v>706</v>
      </c>
      <c r="B156" s="9" t="s">
        <v>603</v>
      </c>
      <c r="C156" s="189">
        <v>0.04</v>
      </c>
      <c r="D156" s="189">
        <v>0.0856</v>
      </c>
      <c r="E156" s="189">
        <v>0.0767</v>
      </c>
    </row>
    <row r="157" spans="1:5" ht="12.75">
      <c r="A157" s="2" t="s">
        <v>706</v>
      </c>
      <c r="B157" s="9" t="s">
        <v>604</v>
      </c>
      <c r="C157" s="189">
        <v>0.4875</v>
      </c>
      <c r="D157" s="189">
        <v>0.4358</v>
      </c>
      <c r="E157" s="189">
        <v>0.4086</v>
      </c>
    </row>
    <row r="158" spans="1:5" ht="12.75">
      <c r="A158" s="2" t="s">
        <v>706</v>
      </c>
      <c r="B158" s="9" t="s">
        <v>605</v>
      </c>
      <c r="C158" s="189">
        <v>0.4525</v>
      </c>
      <c r="D158" s="189">
        <v>0.4323</v>
      </c>
      <c r="E158" s="189">
        <v>0.4675</v>
      </c>
    </row>
    <row r="159" spans="1:5" ht="12.75">
      <c r="A159" s="2" t="s">
        <v>706</v>
      </c>
      <c r="B159" s="43" t="s">
        <v>606</v>
      </c>
      <c r="C159" s="189">
        <v>0.02</v>
      </c>
      <c r="D159" s="189">
        <v>0.0463</v>
      </c>
      <c r="E159" s="189">
        <v>0.0472</v>
      </c>
    </row>
    <row r="160" spans="1:5" ht="12.75">
      <c r="A160" s="2" t="s">
        <v>706</v>
      </c>
      <c r="B160" s="43" t="s">
        <v>607</v>
      </c>
      <c r="C160" s="271" t="s">
        <v>28</v>
      </c>
      <c r="D160" s="189"/>
      <c r="E160" s="189"/>
    </row>
    <row r="161" spans="1:5" ht="12.75">
      <c r="A161" s="2" t="s">
        <v>706</v>
      </c>
      <c r="B161" s="9" t="s">
        <v>608</v>
      </c>
      <c r="C161" s="271" t="s">
        <v>29</v>
      </c>
      <c r="D161" s="189"/>
      <c r="E161" s="189"/>
    </row>
    <row r="162" spans="2:5" ht="12.75">
      <c r="B162" s="9" t="s">
        <v>628</v>
      </c>
      <c r="C162" s="188">
        <f>SUM(C156:C161)</f>
        <v>1</v>
      </c>
      <c r="D162" s="188">
        <f>SUM(D156:D161)</f>
        <v>1</v>
      </c>
      <c r="E162" s="189">
        <f>SUM(E156:E161)</f>
        <v>1</v>
      </c>
    </row>
    <row r="163" spans="1:6" ht="39.75" customHeight="1">
      <c r="A163" s="2" t="s">
        <v>707</v>
      </c>
      <c r="B163" s="400" t="s">
        <v>367</v>
      </c>
      <c r="C163" s="400"/>
      <c r="D163" s="400"/>
      <c r="E163" s="400"/>
      <c r="F163" s="400"/>
    </row>
    <row r="164" spans="1:6" ht="12.75">
      <c r="A164" s="2" t="s">
        <v>707</v>
      </c>
      <c r="B164" s="416" t="s">
        <v>609</v>
      </c>
      <c r="C164" s="416"/>
      <c r="D164" s="416"/>
      <c r="E164" s="249">
        <v>10.95</v>
      </c>
      <c r="F164" s="56"/>
    </row>
    <row r="165" spans="1:6" ht="12.75">
      <c r="A165" s="2" t="s">
        <v>707</v>
      </c>
      <c r="B165" s="430" t="s">
        <v>610</v>
      </c>
      <c r="C165" s="430"/>
      <c r="D165" s="430"/>
      <c r="E165" s="249">
        <v>36.3</v>
      </c>
      <c r="F165" s="56"/>
    </row>
    <row r="166" spans="1:6" ht="12.75">
      <c r="A166" s="2" t="s">
        <v>707</v>
      </c>
      <c r="B166" s="430" t="s">
        <v>611</v>
      </c>
      <c r="C166" s="430"/>
      <c r="D166" s="430"/>
      <c r="E166" s="249">
        <f>36.3+42.8</f>
        <v>79.1</v>
      </c>
      <c r="F166" s="182" t="s">
        <v>294</v>
      </c>
    </row>
    <row r="167" spans="1:6" ht="12.75">
      <c r="A167" s="2" t="s">
        <v>707</v>
      </c>
      <c r="B167" s="430" t="s">
        <v>946</v>
      </c>
      <c r="C167" s="430"/>
      <c r="D167" s="430"/>
      <c r="E167" s="249">
        <v>16</v>
      </c>
      <c r="F167" s="182" t="s">
        <v>295</v>
      </c>
    </row>
    <row r="168" spans="1:6" ht="12.75">
      <c r="A168" s="2" t="s">
        <v>707</v>
      </c>
      <c r="B168" s="430" t="s">
        <v>947</v>
      </c>
      <c r="C168" s="430"/>
      <c r="D168" s="430"/>
      <c r="E168" s="249">
        <v>1.57</v>
      </c>
      <c r="F168" s="182" t="s">
        <v>30</v>
      </c>
    </row>
    <row r="169" spans="1:6" ht="25.5" customHeight="1">
      <c r="A169" s="2" t="s">
        <v>707</v>
      </c>
      <c r="B169" s="396" t="s">
        <v>638</v>
      </c>
      <c r="C169" s="432"/>
      <c r="D169" s="432"/>
      <c r="E169" s="397"/>
      <c r="F169" s="73">
        <v>0.95</v>
      </c>
    </row>
    <row r="170" ht="12.75">
      <c r="F170" s="32"/>
    </row>
    <row r="171" spans="1:6" ht="40.5" customHeight="1">
      <c r="A171" s="2" t="s">
        <v>708</v>
      </c>
      <c r="B171" s="398" t="s">
        <v>114</v>
      </c>
      <c r="C171" s="453"/>
      <c r="D171" s="453"/>
      <c r="E171" s="453"/>
      <c r="F171" s="453"/>
    </row>
    <row r="172" spans="1:6" ht="12.75">
      <c r="A172" s="2" t="s">
        <v>708</v>
      </c>
      <c r="B172" s="608" t="s">
        <v>742</v>
      </c>
      <c r="C172" s="608"/>
      <c r="D172" s="329">
        <v>0.21</v>
      </c>
      <c r="F172" s="56"/>
    </row>
    <row r="173" spans="1:6" ht="12.75">
      <c r="A173" s="2" t="s">
        <v>708</v>
      </c>
      <c r="B173" s="608" t="s">
        <v>743</v>
      </c>
      <c r="C173" s="608"/>
      <c r="D173" s="329">
        <v>0.18</v>
      </c>
      <c r="F173" s="56"/>
    </row>
    <row r="174" spans="1:6" ht="12.75">
      <c r="A174" s="2" t="s">
        <v>708</v>
      </c>
      <c r="B174" s="608" t="s">
        <v>744</v>
      </c>
      <c r="C174" s="608"/>
      <c r="D174" s="329">
        <v>0.22</v>
      </c>
      <c r="F174" s="56"/>
    </row>
    <row r="175" spans="1:6" ht="12.75">
      <c r="A175" s="2" t="s">
        <v>708</v>
      </c>
      <c r="B175" s="608" t="s">
        <v>745</v>
      </c>
      <c r="C175" s="608"/>
      <c r="D175" s="329">
        <v>0.21</v>
      </c>
      <c r="F175" s="56"/>
    </row>
    <row r="176" spans="1:6" ht="12.75">
      <c r="A176" s="2" t="s">
        <v>708</v>
      </c>
      <c r="B176" s="608" t="s">
        <v>746</v>
      </c>
      <c r="C176" s="608"/>
      <c r="D176" s="329">
        <v>0.16</v>
      </c>
      <c r="F176" s="56"/>
    </row>
    <row r="177" spans="1:6" ht="12.75">
      <c r="A177" s="2" t="s">
        <v>708</v>
      </c>
      <c r="B177" s="608" t="s">
        <v>747</v>
      </c>
      <c r="C177" s="608"/>
      <c r="D177" s="329">
        <v>0.02</v>
      </c>
      <c r="F177" s="56"/>
    </row>
    <row r="178" spans="1:6" ht="12.75">
      <c r="A178" s="2" t="s">
        <v>708</v>
      </c>
      <c r="B178" s="430" t="s">
        <v>948</v>
      </c>
      <c r="C178" s="430"/>
      <c r="D178" s="329"/>
      <c r="F178" s="56"/>
    </row>
    <row r="179" spans="1:6" ht="12.75">
      <c r="A179" s="2" t="s">
        <v>708</v>
      </c>
      <c r="B179" s="430" t="s">
        <v>949</v>
      </c>
      <c r="C179" s="430"/>
      <c r="D179" s="329"/>
      <c r="F179" s="56"/>
    </row>
    <row r="180" spans="2:16" ht="12.75">
      <c r="B180" s="518" t="s">
        <v>628</v>
      </c>
      <c r="C180" s="519"/>
      <c r="D180" s="330">
        <f>SUM(D172:D179)</f>
        <v>1</v>
      </c>
      <c r="E180" s="251"/>
      <c r="F180" s="35"/>
      <c r="G180" s="250"/>
      <c r="H180" s="35"/>
      <c r="I180" s="35"/>
      <c r="J180" s="35"/>
      <c r="K180" s="35"/>
      <c r="L180" s="35"/>
      <c r="M180" s="35"/>
      <c r="N180" s="35"/>
      <c r="O180" s="35"/>
      <c r="P180" s="35"/>
    </row>
    <row r="181" spans="1:16" s="212" customFormat="1" ht="12.75">
      <c r="A181" s="209"/>
      <c r="E181" s="248"/>
      <c r="F181" s="35"/>
      <c r="G181" s="250"/>
      <c r="H181" s="35"/>
      <c r="I181" s="35"/>
      <c r="J181" s="35"/>
      <c r="K181" s="35"/>
      <c r="L181" s="35"/>
      <c r="M181" s="35"/>
      <c r="N181" s="35"/>
      <c r="O181" s="35"/>
      <c r="P181" s="35"/>
    </row>
    <row r="182" spans="1:6" ht="27" customHeight="1">
      <c r="A182" s="2" t="s">
        <v>709</v>
      </c>
      <c r="B182" s="406" t="s">
        <v>115</v>
      </c>
      <c r="C182" s="407"/>
      <c r="D182" s="407"/>
      <c r="E182" s="265"/>
      <c r="F182" s="71"/>
    </row>
    <row r="183" spans="1:6" ht="24.75" customHeight="1">
      <c r="A183" s="2" t="s">
        <v>709</v>
      </c>
      <c r="B183" s="408" t="s">
        <v>116</v>
      </c>
      <c r="C183" s="430"/>
      <c r="D183" s="430"/>
      <c r="E183" s="249"/>
      <c r="F183" s="56"/>
    </row>
    <row r="184" ht="12.75">
      <c r="F184" s="35"/>
    </row>
    <row r="185" spans="2:6" ht="15.75">
      <c r="B185" s="25" t="s">
        <v>950</v>
      </c>
      <c r="F185" s="35"/>
    </row>
    <row r="186" spans="1:6" ht="12.75">
      <c r="A186" s="2" t="s">
        <v>710</v>
      </c>
      <c r="B186" s="3" t="s">
        <v>951</v>
      </c>
      <c r="F186" s="35"/>
    </row>
    <row r="187" spans="1:8" ht="12.75">
      <c r="A187" s="2" t="s">
        <v>710</v>
      </c>
      <c r="B187" s="62"/>
      <c r="C187" s="36" t="s">
        <v>292</v>
      </c>
      <c r="D187" s="36" t="s">
        <v>293</v>
      </c>
      <c r="E187" s="246"/>
      <c r="F187" s="14"/>
      <c r="G187" s="262"/>
      <c r="H187" s="53"/>
    </row>
    <row r="188" spans="1:6" ht="25.5">
      <c r="A188" s="2" t="s">
        <v>710</v>
      </c>
      <c r="B188" s="45" t="s">
        <v>952</v>
      </c>
      <c r="C188" s="239" t="s">
        <v>27</v>
      </c>
      <c r="D188" s="36"/>
      <c r="F188" s="32"/>
    </row>
    <row r="189" spans="1:6" ht="12.75">
      <c r="A189" s="2" t="s">
        <v>710</v>
      </c>
      <c r="B189" s="9" t="s">
        <v>953</v>
      </c>
      <c r="C189" s="74">
        <v>30</v>
      </c>
      <c r="F189" s="72"/>
    </row>
    <row r="190" spans="1:8" ht="12.75">
      <c r="A190" s="2" t="s">
        <v>710</v>
      </c>
      <c r="B190" s="62"/>
      <c r="C190" s="36" t="s">
        <v>292</v>
      </c>
      <c r="D190" s="36" t="s">
        <v>293</v>
      </c>
      <c r="E190" s="246"/>
      <c r="F190" s="14"/>
      <c r="G190" s="262"/>
      <c r="H190" s="53"/>
    </row>
    <row r="191" spans="1:6" ht="25.5">
      <c r="A191" s="2" t="s">
        <v>710</v>
      </c>
      <c r="B191" s="8" t="s">
        <v>954</v>
      </c>
      <c r="C191" s="239" t="s">
        <v>27</v>
      </c>
      <c r="D191" s="36"/>
      <c r="F191" s="32"/>
    </row>
    <row r="192" spans="1:6" ht="12.75">
      <c r="A192" s="2"/>
      <c r="B192" s="50"/>
      <c r="C192" s="111"/>
      <c r="D192" s="111"/>
      <c r="F192" s="32"/>
    </row>
    <row r="193" spans="1:6" ht="27" customHeight="1">
      <c r="A193" s="2" t="s">
        <v>710</v>
      </c>
      <c r="B193" s="395" t="s">
        <v>748</v>
      </c>
      <c r="C193" s="424"/>
      <c r="D193" s="424"/>
      <c r="F193" s="32"/>
    </row>
    <row r="194" spans="1:6" ht="12.75">
      <c r="A194" s="2" t="s">
        <v>710</v>
      </c>
      <c r="B194" s="284" t="s">
        <v>749</v>
      </c>
      <c r="C194" s="295" t="s">
        <v>27</v>
      </c>
      <c r="D194" s="296"/>
      <c r="F194" s="32"/>
    </row>
    <row r="195" spans="1:6" ht="12.75">
      <c r="A195" s="2" t="s">
        <v>710</v>
      </c>
      <c r="B195" s="284" t="s">
        <v>750</v>
      </c>
      <c r="C195" s="281"/>
      <c r="D195" s="296"/>
      <c r="F195" s="32"/>
    </row>
    <row r="196" spans="1:6" ht="12.75">
      <c r="A196" s="2" t="s">
        <v>710</v>
      </c>
      <c r="B196" s="284" t="s">
        <v>751</v>
      </c>
      <c r="C196" s="281"/>
      <c r="D196" s="296"/>
      <c r="F196" s="32"/>
    </row>
    <row r="197" spans="2:6" ht="12.75">
      <c r="B197" s="50"/>
      <c r="C197" s="111"/>
      <c r="D197" s="111"/>
      <c r="F197" s="32"/>
    </row>
    <row r="198" spans="1:6" ht="12.75">
      <c r="A198" s="2" t="s">
        <v>710</v>
      </c>
      <c r="B198" s="62"/>
      <c r="C198" s="36" t="s">
        <v>292</v>
      </c>
      <c r="D198" s="36" t="s">
        <v>293</v>
      </c>
      <c r="F198" s="32"/>
    </row>
    <row r="199" spans="1:6" ht="38.25">
      <c r="A199" s="2" t="s">
        <v>710</v>
      </c>
      <c r="B199" s="284" t="s">
        <v>752</v>
      </c>
      <c r="C199" s="239" t="s">
        <v>27</v>
      </c>
      <c r="D199" s="36"/>
      <c r="F199" s="32"/>
    </row>
    <row r="200" ht="12.75">
      <c r="F200" s="35"/>
    </row>
    <row r="201" spans="1:6" ht="12.75">
      <c r="A201" s="2" t="s">
        <v>711</v>
      </c>
      <c r="B201" s="3" t="s">
        <v>955</v>
      </c>
      <c r="F201" s="35"/>
    </row>
    <row r="202" spans="1:8" ht="12.75">
      <c r="A202" s="2" t="s">
        <v>711</v>
      </c>
      <c r="B202" s="62"/>
      <c r="C202" s="36" t="s">
        <v>292</v>
      </c>
      <c r="D202" s="36" t="s">
        <v>293</v>
      </c>
      <c r="E202" s="246"/>
      <c r="F202" s="14"/>
      <c r="G202" s="262"/>
      <c r="H202" s="53"/>
    </row>
    <row r="203" spans="1:6" ht="25.5">
      <c r="A203" s="2" t="s">
        <v>711</v>
      </c>
      <c r="B203" s="45" t="s">
        <v>956</v>
      </c>
      <c r="C203" s="239" t="s">
        <v>27</v>
      </c>
      <c r="D203" s="9"/>
      <c r="F203" s="32"/>
    </row>
    <row r="204" spans="1:6" ht="12.75">
      <c r="A204" s="2" t="s">
        <v>711</v>
      </c>
      <c r="B204" s="75" t="s">
        <v>117</v>
      </c>
      <c r="C204" s="110">
        <v>38412</v>
      </c>
      <c r="F204" s="35"/>
    </row>
    <row r="205" spans="1:6" ht="12.75">
      <c r="A205" s="2" t="s">
        <v>711</v>
      </c>
      <c r="B205" s="75" t="s">
        <v>118</v>
      </c>
      <c r="C205" s="110">
        <v>38671</v>
      </c>
      <c r="F205" s="35"/>
    </row>
    <row r="206" spans="2:6" ht="12.75">
      <c r="B206" s="54"/>
      <c r="F206" s="35"/>
    </row>
    <row r="207" spans="1:8" ht="12.75">
      <c r="A207" s="2" t="s">
        <v>712</v>
      </c>
      <c r="B207" s="411"/>
      <c r="C207" s="412"/>
      <c r="D207" s="413"/>
      <c r="E207" s="247" t="s">
        <v>292</v>
      </c>
      <c r="F207" s="36" t="s">
        <v>293</v>
      </c>
      <c r="G207" s="262"/>
      <c r="H207" s="53"/>
    </row>
    <row r="208" spans="1:6" ht="28.5" customHeight="1">
      <c r="A208" s="2" t="s">
        <v>712</v>
      </c>
      <c r="B208" s="409" t="s">
        <v>753</v>
      </c>
      <c r="C208" s="410"/>
      <c r="D208" s="394"/>
      <c r="E208" s="239" t="s">
        <v>27</v>
      </c>
      <c r="F208" s="36"/>
    </row>
    <row r="209" ht="12.75">
      <c r="F209" s="35"/>
    </row>
    <row r="210" spans="1:6" ht="12.75">
      <c r="A210" s="2" t="s">
        <v>713</v>
      </c>
      <c r="B210" s="55" t="s">
        <v>119</v>
      </c>
      <c r="F210" s="35"/>
    </row>
    <row r="211" spans="1:6" ht="25.5">
      <c r="A211" s="2" t="s">
        <v>713</v>
      </c>
      <c r="B211" s="45" t="s">
        <v>120</v>
      </c>
      <c r="C211" s="272" t="s">
        <v>31</v>
      </c>
      <c r="D211" s="48"/>
      <c r="E211" s="250"/>
      <c r="F211" s="35"/>
    </row>
    <row r="212" spans="1:6" ht="12.75">
      <c r="A212" s="2" t="s">
        <v>713</v>
      </c>
      <c r="B212" s="75" t="s">
        <v>121</v>
      </c>
      <c r="C212" s="9"/>
      <c r="D212" s="48"/>
      <c r="E212" s="250"/>
      <c r="F212" s="35"/>
    </row>
    <row r="213" spans="1:6" ht="12.75">
      <c r="A213" s="2" t="s">
        <v>713</v>
      </c>
      <c r="B213" s="76" t="s">
        <v>122</v>
      </c>
      <c r="C213" s="77"/>
      <c r="D213" s="48"/>
      <c r="E213" s="250"/>
      <c r="F213" s="35"/>
    </row>
    <row r="214" spans="1:6" ht="12.75">
      <c r="A214" s="2"/>
      <c r="B214" s="78"/>
      <c r="C214" s="63"/>
      <c r="D214" s="48"/>
      <c r="E214" s="250"/>
      <c r="F214" s="35"/>
    </row>
    <row r="215" spans="2:6" ht="12.75">
      <c r="B215" s="35"/>
      <c r="C215" s="35"/>
      <c r="D215" s="35"/>
      <c r="E215" s="250"/>
      <c r="F215" s="35"/>
    </row>
    <row r="216" spans="1:6" ht="12.75">
      <c r="A216" s="2" t="s">
        <v>714</v>
      </c>
      <c r="B216" s="3" t="s">
        <v>639</v>
      </c>
      <c r="F216" s="35"/>
    </row>
    <row r="217" spans="1:6" ht="12.75">
      <c r="A217" s="2" t="s">
        <v>714</v>
      </c>
      <c r="B217" s="91" t="s">
        <v>1010</v>
      </c>
      <c r="C217" s="110"/>
      <c r="F217" s="35"/>
    </row>
    <row r="218" spans="1:6" ht="12.75">
      <c r="A218" s="2" t="s">
        <v>714</v>
      </c>
      <c r="B218" s="91" t="s">
        <v>1011</v>
      </c>
      <c r="C218" s="88"/>
      <c r="F218" s="35"/>
    </row>
    <row r="219" spans="1:6" ht="38.25">
      <c r="A219" s="2" t="s">
        <v>714</v>
      </c>
      <c r="B219" s="91" t="s">
        <v>1012</v>
      </c>
      <c r="C219" s="109"/>
      <c r="F219" s="35"/>
    </row>
    <row r="220" spans="1:6" ht="12.75">
      <c r="A220" s="2" t="s">
        <v>714</v>
      </c>
      <c r="B220" s="76" t="s">
        <v>122</v>
      </c>
      <c r="C220" s="77"/>
      <c r="F220" s="35"/>
    </row>
    <row r="221" spans="1:6" ht="12.75">
      <c r="A221" s="2"/>
      <c r="B221" s="213"/>
      <c r="C221" s="214"/>
      <c r="F221" s="35"/>
    </row>
    <row r="222" spans="1:6" ht="12.75">
      <c r="A222" s="2" t="s">
        <v>714</v>
      </c>
      <c r="B222" s="422" t="s">
        <v>754</v>
      </c>
      <c r="C222" s="423"/>
      <c r="D222" s="110"/>
      <c r="F222" s="35"/>
    </row>
    <row r="223" spans="1:6" ht="12.75">
      <c r="A223" s="2" t="s">
        <v>714</v>
      </c>
      <c r="B223" s="422" t="s">
        <v>755</v>
      </c>
      <c r="C223" s="423"/>
      <c r="D223" s="273">
        <v>50</v>
      </c>
      <c r="F223" s="35"/>
    </row>
    <row r="224" spans="1:6" ht="12.75">
      <c r="A224" s="2" t="s">
        <v>714</v>
      </c>
      <c r="B224" s="422" t="s">
        <v>756</v>
      </c>
      <c r="C224" s="423"/>
      <c r="F224" s="35"/>
    </row>
    <row r="225" spans="1:6" ht="12.75">
      <c r="A225" s="2" t="s">
        <v>714</v>
      </c>
      <c r="B225" s="297" t="s">
        <v>757</v>
      </c>
      <c r="C225" s="298"/>
      <c r="F225" s="35"/>
    </row>
    <row r="226" spans="1:6" ht="12.75">
      <c r="A226" s="2" t="s">
        <v>714</v>
      </c>
      <c r="B226" s="297" t="s">
        <v>758</v>
      </c>
      <c r="C226" s="298"/>
      <c r="F226" s="35"/>
    </row>
    <row r="227" spans="1:6" ht="12.75">
      <c r="A227" s="2" t="s">
        <v>714</v>
      </c>
      <c r="B227" s="299" t="s">
        <v>759</v>
      </c>
      <c r="C227" s="298"/>
      <c r="D227" s="35"/>
      <c r="E227" s="250"/>
      <c r="F227" s="35"/>
    </row>
    <row r="228" ht="12.75">
      <c r="F228" s="35"/>
    </row>
    <row r="229" spans="1:6" ht="12.75">
      <c r="A229" s="2" t="s">
        <v>715</v>
      </c>
      <c r="B229" s="3" t="s">
        <v>957</v>
      </c>
      <c r="F229" s="35"/>
    </row>
    <row r="230" spans="1:6" ht="12.75">
      <c r="A230" s="2" t="s">
        <v>715</v>
      </c>
      <c r="B230" s="411"/>
      <c r="C230" s="412"/>
      <c r="D230" s="413"/>
      <c r="E230" s="247" t="s">
        <v>292</v>
      </c>
      <c r="F230" s="36" t="s">
        <v>293</v>
      </c>
    </row>
    <row r="231" spans="1:6" ht="26.25" customHeight="1">
      <c r="A231" s="2" t="s">
        <v>715</v>
      </c>
      <c r="B231" s="431" t="s">
        <v>958</v>
      </c>
      <c r="C231" s="414"/>
      <c r="D231" s="415"/>
      <c r="E231" s="247"/>
      <c r="F231" s="239" t="s">
        <v>27</v>
      </c>
    </row>
    <row r="232" spans="1:6" ht="12.75">
      <c r="A232" s="2" t="s">
        <v>715</v>
      </c>
      <c r="B232" s="416" t="s">
        <v>959</v>
      </c>
      <c r="C232" s="416"/>
      <c r="D232" s="93"/>
      <c r="F232" s="32"/>
    </row>
    <row r="233" ht="12.75">
      <c r="F233" s="35"/>
    </row>
    <row r="234" spans="1:6" ht="12.75">
      <c r="A234" s="2" t="s">
        <v>716</v>
      </c>
      <c r="B234" s="3" t="s">
        <v>960</v>
      </c>
      <c r="F234" s="35"/>
    </row>
    <row r="235" spans="1:6" ht="12.75">
      <c r="A235" s="2" t="s">
        <v>716</v>
      </c>
      <c r="B235" s="411"/>
      <c r="C235" s="412"/>
      <c r="D235" s="413"/>
      <c r="E235" s="247" t="s">
        <v>292</v>
      </c>
      <c r="F235" s="36" t="s">
        <v>293</v>
      </c>
    </row>
    <row r="236" spans="1:6" ht="40.5" customHeight="1">
      <c r="A236" s="2" t="s">
        <v>716</v>
      </c>
      <c r="B236" s="431" t="s">
        <v>197</v>
      </c>
      <c r="C236" s="414"/>
      <c r="D236" s="415"/>
      <c r="E236" s="247"/>
      <c r="F236" s="239" t="s">
        <v>27</v>
      </c>
    </row>
    <row r="237" ht="12.75">
      <c r="F237" s="35"/>
    </row>
    <row r="238" spans="1:6" ht="12.75">
      <c r="A238" s="2" t="s">
        <v>717</v>
      </c>
      <c r="B238" s="3" t="s">
        <v>640</v>
      </c>
      <c r="F238" s="35"/>
    </row>
    <row r="239" spans="1:6" ht="12.75">
      <c r="A239" s="2" t="s">
        <v>717</v>
      </c>
      <c r="B239" s="411"/>
      <c r="C239" s="412"/>
      <c r="D239" s="413"/>
      <c r="E239" s="247" t="s">
        <v>292</v>
      </c>
      <c r="F239" s="36" t="s">
        <v>293</v>
      </c>
    </row>
    <row r="240" spans="1:6" ht="24.75" customHeight="1">
      <c r="A240" s="2" t="s">
        <v>717</v>
      </c>
      <c r="B240" s="431" t="s">
        <v>198</v>
      </c>
      <c r="C240" s="414"/>
      <c r="D240" s="415"/>
      <c r="E240" s="247"/>
      <c r="F240" s="239" t="s">
        <v>27</v>
      </c>
    </row>
    <row r="241" spans="1:6" ht="12.75">
      <c r="A241" s="2" t="s">
        <v>717</v>
      </c>
      <c r="B241" s="431" t="s">
        <v>296</v>
      </c>
      <c r="C241" s="414"/>
      <c r="D241" s="415"/>
      <c r="E241" s="247"/>
      <c r="F241" s="36"/>
    </row>
    <row r="242" spans="1:6" ht="12.75">
      <c r="A242" s="2" t="s">
        <v>717</v>
      </c>
      <c r="B242" s="431" t="s">
        <v>297</v>
      </c>
      <c r="C242" s="414"/>
      <c r="D242" s="415"/>
      <c r="E242" s="247"/>
      <c r="F242" s="36"/>
    </row>
    <row r="243" ht="12.75">
      <c r="F243" s="35"/>
    </row>
    <row r="244" spans="2:6" ht="15.75">
      <c r="B244" s="25" t="s">
        <v>961</v>
      </c>
      <c r="F244" s="35"/>
    </row>
    <row r="245" spans="1:6" ht="12.75">
      <c r="A245" s="2" t="s">
        <v>718</v>
      </c>
      <c r="B245" s="3" t="s">
        <v>298</v>
      </c>
      <c r="F245" s="35"/>
    </row>
    <row r="246" spans="1:6" ht="12.75">
      <c r="A246" s="2" t="s">
        <v>718</v>
      </c>
      <c r="B246" s="411"/>
      <c r="C246" s="412"/>
      <c r="D246" s="413"/>
      <c r="E246" s="247" t="s">
        <v>292</v>
      </c>
      <c r="F246" s="36" t="s">
        <v>293</v>
      </c>
    </row>
    <row r="247" spans="1:6" ht="66" customHeight="1">
      <c r="A247" s="2" t="s">
        <v>718</v>
      </c>
      <c r="B247" s="431" t="s">
        <v>299</v>
      </c>
      <c r="C247" s="414"/>
      <c r="D247" s="415"/>
      <c r="E247" s="247"/>
      <c r="F247" s="239" t="s">
        <v>27</v>
      </c>
    </row>
    <row r="248" spans="1:6" ht="12.75">
      <c r="A248" s="2" t="s">
        <v>718</v>
      </c>
      <c r="B248" s="509" t="s">
        <v>300</v>
      </c>
      <c r="C248" s="509"/>
      <c r="D248" s="481"/>
      <c r="E248" s="257"/>
      <c r="F248" s="111"/>
    </row>
    <row r="249" spans="1:6" ht="12.75">
      <c r="A249" s="2" t="s">
        <v>718</v>
      </c>
      <c r="B249" s="401" t="s">
        <v>301</v>
      </c>
      <c r="C249" s="401"/>
      <c r="D249" s="401"/>
      <c r="E249" s="266"/>
      <c r="F249" s="111"/>
    </row>
    <row r="250" spans="1:6" ht="12.75">
      <c r="A250" s="2" t="s">
        <v>718</v>
      </c>
      <c r="B250" s="401" t="s">
        <v>302</v>
      </c>
      <c r="C250" s="401"/>
      <c r="D250" s="401"/>
      <c r="E250" s="266"/>
      <c r="F250" s="111"/>
    </row>
    <row r="251" spans="1:6" ht="12.75">
      <c r="A251" s="2" t="s">
        <v>718</v>
      </c>
      <c r="B251" s="401" t="s">
        <v>303</v>
      </c>
      <c r="C251" s="401"/>
      <c r="D251" s="401"/>
      <c r="E251" s="266"/>
      <c r="F251" s="111"/>
    </row>
    <row r="252" spans="1:6" ht="12.75">
      <c r="A252" s="2" t="s">
        <v>718</v>
      </c>
      <c r="B252" s="401" t="s">
        <v>304</v>
      </c>
      <c r="C252" s="401"/>
      <c r="D252" s="401"/>
      <c r="E252" s="266"/>
      <c r="F252" s="111"/>
    </row>
    <row r="253" spans="1:6" ht="12.75">
      <c r="A253" s="2" t="s">
        <v>718</v>
      </c>
      <c r="B253" s="520" t="s">
        <v>760</v>
      </c>
      <c r="C253" s="520"/>
      <c r="D253" s="520"/>
      <c r="E253" s="257"/>
      <c r="F253" s="111"/>
    </row>
    <row r="254" spans="1:6" ht="12.75">
      <c r="A254" s="2" t="s">
        <v>718</v>
      </c>
      <c r="B254" s="401" t="s">
        <v>305</v>
      </c>
      <c r="C254" s="401"/>
      <c r="D254" s="401"/>
      <c r="E254" s="266"/>
      <c r="F254" s="111"/>
    </row>
    <row r="255" spans="1:6" ht="12.75">
      <c r="A255" s="2" t="s">
        <v>718</v>
      </c>
      <c r="B255" s="514" t="s">
        <v>306</v>
      </c>
      <c r="C255" s="514"/>
      <c r="D255" s="514"/>
      <c r="E255" s="267"/>
      <c r="F255" s="111"/>
    </row>
    <row r="256" spans="1:6" ht="12.75">
      <c r="A256" s="2" t="s">
        <v>718</v>
      </c>
      <c r="B256" s="480" t="s">
        <v>307</v>
      </c>
      <c r="C256" s="509"/>
      <c r="D256" s="509"/>
      <c r="E256" s="515"/>
      <c r="F256" s="516"/>
    </row>
    <row r="257" spans="1:6" ht="9.75" customHeight="1">
      <c r="A257" s="2"/>
      <c r="B257" s="466"/>
      <c r="C257" s="467"/>
      <c r="D257" s="467"/>
      <c r="E257" s="467"/>
      <c r="F257" s="517"/>
    </row>
    <row r="258" ht="12.75">
      <c r="F258" s="35"/>
    </row>
    <row r="259" spans="1:6" ht="12.75">
      <c r="A259" s="2" t="s">
        <v>719</v>
      </c>
      <c r="B259" s="3" t="s">
        <v>962</v>
      </c>
      <c r="F259" s="35"/>
    </row>
    <row r="260" spans="1:6" ht="12.75">
      <c r="A260" s="2" t="s">
        <v>719</v>
      </c>
      <c r="B260" s="411"/>
      <c r="C260" s="412"/>
      <c r="D260" s="413"/>
      <c r="E260" s="247" t="s">
        <v>292</v>
      </c>
      <c r="F260" s="36" t="s">
        <v>293</v>
      </c>
    </row>
    <row r="261" spans="1:6" ht="50.25" customHeight="1">
      <c r="A261" s="2" t="s">
        <v>719</v>
      </c>
      <c r="B261" s="431" t="s">
        <v>761</v>
      </c>
      <c r="C261" s="414"/>
      <c r="D261" s="415"/>
      <c r="E261" s="247"/>
      <c r="F261" s="239" t="s">
        <v>27</v>
      </c>
    </row>
    <row r="262" spans="1:5" ht="12.75">
      <c r="A262" s="2" t="s">
        <v>719</v>
      </c>
      <c r="B262" s="509" t="s">
        <v>300</v>
      </c>
      <c r="C262" s="509"/>
      <c r="D262" s="481"/>
      <c r="E262" s="257"/>
    </row>
    <row r="263" spans="1:5" ht="12.75">
      <c r="A263" s="2" t="s">
        <v>719</v>
      </c>
      <c r="B263" s="401" t="s">
        <v>308</v>
      </c>
      <c r="C263" s="401"/>
      <c r="D263" s="401"/>
      <c r="E263" s="266"/>
    </row>
    <row r="264" spans="1:5" ht="12.75">
      <c r="A264" s="2" t="s">
        <v>719</v>
      </c>
      <c r="B264" s="401" t="s">
        <v>309</v>
      </c>
      <c r="C264" s="401"/>
      <c r="D264" s="401"/>
      <c r="E264" s="266"/>
    </row>
    <row r="265" ht="12.75">
      <c r="F265" s="35"/>
    </row>
    <row r="266" spans="1:7" ht="12.75">
      <c r="A266" s="207" t="s">
        <v>719</v>
      </c>
      <c r="B266" s="610" t="s">
        <v>762</v>
      </c>
      <c r="C266" s="610"/>
      <c r="D266" s="610"/>
      <c r="E266" s="610"/>
      <c r="F266" s="610"/>
      <c r="G266" s="610"/>
    </row>
    <row r="267" spans="1:7" ht="12.75">
      <c r="A267" s="2" t="s">
        <v>719</v>
      </c>
      <c r="B267" s="300" t="s">
        <v>292</v>
      </c>
      <c r="C267" s="300" t="s">
        <v>293</v>
      </c>
      <c r="D267" s="223"/>
      <c r="E267" s="287"/>
      <c r="F267" s="301"/>
      <c r="G267" s="287"/>
    </row>
    <row r="268" spans="1:7" ht="12.75">
      <c r="A268" s="2" t="s">
        <v>719</v>
      </c>
      <c r="B268" s="300"/>
      <c r="C268" s="300"/>
      <c r="D268" s="223"/>
      <c r="E268" s="287"/>
      <c r="F268" s="223"/>
      <c r="G268" s="287"/>
    </row>
  </sheetData>
  <mergeCells count="110">
    <mergeCell ref="B59:D59"/>
    <mergeCell ref="B255:D255"/>
    <mergeCell ref="B256:F257"/>
    <mergeCell ref="B251:D251"/>
    <mergeCell ref="B252:D252"/>
    <mergeCell ref="B180:C180"/>
    <mergeCell ref="B253:D253"/>
    <mergeCell ref="B254:D254"/>
    <mergeCell ref="B247:D247"/>
    <mergeCell ref="B248:D248"/>
    <mergeCell ref="B25:C25"/>
    <mergeCell ref="B26:C26"/>
    <mergeCell ref="B106:D106"/>
    <mergeCell ref="B107:D107"/>
    <mergeCell ref="B105:G105"/>
    <mergeCell ref="B101:D101"/>
    <mergeCell ref="B102:D102"/>
    <mergeCell ref="B103:D103"/>
    <mergeCell ref="B63:F63"/>
    <mergeCell ref="B58:D58"/>
    <mergeCell ref="B264:D264"/>
    <mergeCell ref="B260:D260"/>
    <mergeCell ref="B261:D261"/>
    <mergeCell ref="B262:D262"/>
    <mergeCell ref="B263:D263"/>
    <mergeCell ref="B249:D249"/>
    <mergeCell ref="B250:D250"/>
    <mergeCell ref="B240:D240"/>
    <mergeCell ref="B241:D241"/>
    <mergeCell ref="B242:D242"/>
    <mergeCell ref="B246:D246"/>
    <mergeCell ref="B19:D19"/>
    <mergeCell ref="B132:F132"/>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2:F122"/>
    <mergeCell ref="B163:F163"/>
    <mergeCell ref="A1:F1"/>
    <mergeCell ref="B5:D5"/>
    <mergeCell ref="B6:D6"/>
    <mergeCell ref="B8:D8"/>
    <mergeCell ref="B4:F4"/>
    <mergeCell ref="B56:D56"/>
    <mergeCell ref="B57:D57"/>
    <mergeCell ref="B60:D60"/>
    <mergeCell ref="B120:F120"/>
    <mergeCell ref="B119:F119"/>
    <mergeCell ref="B89:D89"/>
    <mergeCell ref="B88:D88"/>
    <mergeCell ref="C91:G91"/>
    <mergeCell ref="B100:G100"/>
    <mergeCell ref="B117:D117"/>
    <mergeCell ref="B110:D110"/>
    <mergeCell ref="B18:D18"/>
    <mergeCell ref="B116:D116"/>
    <mergeCell ref="B61:D61"/>
    <mergeCell ref="B39:F39"/>
    <mergeCell ref="B55:F55"/>
    <mergeCell ref="B35:C35"/>
    <mergeCell ref="B36:C36"/>
    <mergeCell ref="B37:C37"/>
    <mergeCell ref="B90:F90"/>
    <mergeCell ref="B113:F113"/>
    <mergeCell ref="B134:F134"/>
    <mergeCell ref="D136:E136"/>
    <mergeCell ref="D137:E137"/>
    <mergeCell ref="B146:F146"/>
    <mergeCell ref="B169:E169"/>
    <mergeCell ref="B171:F171"/>
    <mergeCell ref="B164:D164"/>
    <mergeCell ref="B165:D165"/>
    <mergeCell ref="B166:D166"/>
    <mergeCell ref="B167:D167"/>
    <mergeCell ref="B182:D182"/>
    <mergeCell ref="B183:D183"/>
    <mergeCell ref="B207:D207"/>
    <mergeCell ref="B208:D208"/>
    <mergeCell ref="B193:D193"/>
    <mergeCell ref="C129:E129"/>
    <mergeCell ref="B176:C176"/>
    <mergeCell ref="B177:C177"/>
    <mergeCell ref="B179:C179"/>
    <mergeCell ref="B178:C178"/>
    <mergeCell ref="B172:C172"/>
    <mergeCell ref="B173:C173"/>
    <mergeCell ref="B174:C174"/>
    <mergeCell ref="B175:C175"/>
    <mergeCell ref="B168:D168"/>
    <mergeCell ref="B222:C222"/>
    <mergeCell ref="B223:C223"/>
    <mergeCell ref="B224:C224"/>
    <mergeCell ref="B266:G266"/>
    <mergeCell ref="B230:D230"/>
    <mergeCell ref="B231:D231"/>
    <mergeCell ref="B232:C232"/>
    <mergeCell ref="B235:D235"/>
    <mergeCell ref="B236:D236"/>
    <mergeCell ref="B239:D239"/>
  </mergeCells>
  <printOptions/>
  <pageMargins left="0.65" right="0.42" top="0.87" bottom="0.81" header="0.5" footer="0.5"/>
  <pageSetup fitToHeight="10" horizontalDpi="600" verticalDpi="600" orientation="portrait" scale="95" r:id="rId1"/>
  <headerFooter alignWithMargins="0">
    <oddHeader>&amp;CIllinois State University Common Data Set 2005-06</oddHeader>
    <oddFooter>&amp;C&amp;A&amp;RPage &amp;P</oddFooter>
  </headerFooter>
  <rowBreaks count="4" manualBreakCount="4">
    <brk id="85" max="6" man="1"/>
    <brk id="130" max="6" man="1"/>
    <brk id="170" max="6" man="1"/>
    <brk id="258" max="6" man="1"/>
  </rowBreaks>
</worksheet>
</file>

<file path=xl/worksheets/sheet5.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451" t="s">
        <v>310</v>
      </c>
      <c r="B1" s="451"/>
      <c r="C1" s="451"/>
      <c r="D1" s="451"/>
      <c r="E1" s="451"/>
      <c r="F1" s="451"/>
      <c r="G1" s="451"/>
    </row>
    <row r="3" ht="15.75">
      <c r="B3" s="25" t="s">
        <v>311</v>
      </c>
    </row>
    <row r="4" spans="1:7" ht="12.75">
      <c r="A4" s="2" t="s">
        <v>158</v>
      </c>
      <c r="B4" s="411"/>
      <c r="C4" s="412"/>
      <c r="D4" s="413"/>
      <c r="E4" s="36" t="s">
        <v>292</v>
      </c>
      <c r="F4" s="36" t="s">
        <v>293</v>
      </c>
      <c r="G4" s="117"/>
    </row>
    <row r="5" spans="1:7" ht="26.25" customHeight="1">
      <c r="A5" s="2" t="s">
        <v>158</v>
      </c>
      <c r="B5" s="431" t="s">
        <v>156</v>
      </c>
      <c r="C5" s="414"/>
      <c r="D5" s="415"/>
      <c r="E5" s="36" t="s">
        <v>27</v>
      </c>
      <c r="F5" s="36"/>
      <c r="G5" s="48"/>
    </row>
    <row r="6" spans="1:7" ht="41.25" customHeight="1">
      <c r="A6" s="2" t="s">
        <v>158</v>
      </c>
      <c r="B6" s="431" t="s">
        <v>157</v>
      </c>
      <c r="C6" s="414"/>
      <c r="D6" s="415"/>
      <c r="E6" s="36" t="s">
        <v>27</v>
      </c>
      <c r="F6" s="36"/>
      <c r="G6" s="35"/>
    </row>
    <row r="7" spans="2:7" ht="12.75">
      <c r="B7" s="92"/>
      <c r="C7" s="92"/>
      <c r="D7" s="92"/>
      <c r="E7" s="111"/>
      <c r="F7" s="111"/>
      <c r="G7" s="35"/>
    </row>
    <row r="8" spans="1:7" ht="29.25" customHeight="1">
      <c r="A8" s="2" t="s">
        <v>159</v>
      </c>
      <c r="B8" s="527" t="s">
        <v>204</v>
      </c>
      <c r="C8" s="527"/>
      <c r="D8" s="527"/>
      <c r="E8" s="527"/>
      <c r="F8" s="527"/>
      <c r="G8" s="527"/>
    </row>
    <row r="9" spans="1:6" ht="25.5">
      <c r="A9" s="2" t="s">
        <v>159</v>
      </c>
      <c r="B9" s="118"/>
      <c r="C9" s="124" t="s">
        <v>312</v>
      </c>
      <c r="D9" s="124" t="s">
        <v>435</v>
      </c>
      <c r="E9" s="124" t="s">
        <v>436</v>
      </c>
      <c r="F9" s="113"/>
    </row>
    <row r="10" spans="1:6" ht="12.75">
      <c r="A10" s="2" t="s">
        <v>159</v>
      </c>
      <c r="B10" s="17" t="s">
        <v>501</v>
      </c>
      <c r="C10" s="114">
        <v>1637</v>
      </c>
      <c r="D10" s="114">
        <v>1319</v>
      </c>
      <c r="E10" s="114">
        <v>838</v>
      </c>
      <c r="F10" s="115"/>
    </row>
    <row r="11" spans="1:6" ht="12.75">
      <c r="A11" s="2" t="s">
        <v>159</v>
      </c>
      <c r="B11" s="17" t="s">
        <v>502</v>
      </c>
      <c r="C11" s="114">
        <v>2023</v>
      </c>
      <c r="D11" s="114">
        <v>1716</v>
      </c>
      <c r="E11" s="114">
        <v>916</v>
      </c>
      <c r="F11" s="115"/>
    </row>
    <row r="12" spans="1:6" ht="12.75">
      <c r="A12" s="2" t="s">
        <v>159</v>
      </c>
      <c r="B12" s="19" t="s">
        <v>437</v>
      </c>
      <c r="C12" s="116">
        <f>SUM(C10:C11)</f>
        <v>3660</v>
      </c>
      <c r="D12" s="116">
        <f>SUM(D10:D11)</f>
        <v>3035</v>
      </c>
      <c r="E12" s="116">
        <f>SUM(E10:E11)</f>
        <v>1754</v>
      </c>
      <c r="F12" s="115"/>
    </row>
    <row r="14" spans="2:3" ht="15.75">
      <c r="B14" s="525" t="s">
        <v>438</v>
      </c>
      <c r="C14" s="463"/>
    </row>
    <row r="15" spans="1:4" ht="12.75">
      <c r="A15" s="2" t="s">
        <v>160</v>
      </c>
      <c r="B15" s="529" t="s">
        <v>439</v>
      </c>
      <c r="C15" s="529"/>
      <c r="D15" s="529"/>
    </row>
    <row r="16" spans="1:3" ht="12.75">
      <c r="A16" s="2" t="s">
        <v>160</v>
      </c>
      <c r="B16" s="119" t="s">
        <v>440</v>
      </c>
      <c r="C16" s="239" t="s">
        <v>27</v>
      </c>
    </row>
    <row r="17" spans="1:3" ht="15.75">
      <c r="A17" s="2" t="s">
        <v>160</v>
      </c>
      <c r="B17" s="119" t="s">
        <v>163</v>
      </c>
      <c r="C17" s="276" t="s">
        <v>829</v>
      </c>
    </row>
    <row r="18" spans="1:3" ht="12.75">
      <c r="A18" s="2" t="s">
        <v>160</v>
      </c>
      <c r="B18" s="119" t="s">
        <v>441</v>
      </c>
      <c r="C18" s="239" t="s">
        <v>27</v>
      </c>
    </row>
    <row r="19" spans="1:3" ht="12.75">
      <c r="A19" s="2" t="s">
        <v>160</v>
      </c>
      <c r="B19" s="119" t="s">
        <v>442</v>
      </c>
      <c r="C19" s="239" t="s">
        <v>27</v>
      </c>
    </row>
    <row r="21" spans="1:7" ht="12.75" customHeight="1">
      <c r="A21" s="2" t="s">
        <v>161</v>
      </c>
      <c r="B21" s="411"/>
      <c r="C21" s="412"/>
      <c r="D21" s="413"/>
      <c r="E21" s="36" t="s">
        <v>292</v>
      </c>
      <c r="F21" s="36" t="s">
        <v>293</v>
      </c>
      <c r="G21" s="32"/>
    </row>
    <row r="22" spans="1:7" ht="40.5" customHeight="1">
      <c r="A22" s="2" t="s">
        <v>161</v>
      </c>
      <c r="B22" s="431" t="s">
        <v>932</v>
      </c>
      <c r="C22" s="414"/>
      <c r="D22" s="415"/>
      <c r="E22" s="239" t="s">
        <v>27</v>
      </c>
      <c r="F22" s="36"/>
      <c r="G22" s="32"/>
    </row>
    <row r="23" spans="1:7" ht="24.75" customHeight="1">
      <c r="A23" s="2" t="s">
        <v>161</v>
      </c>
      <c r="B23" s="401" t="s">
        <v>164</v>
      </c>
      <c r="C23" s="401"/>
      <c r="D23" s="401"/>
      <c r="E23" s="112" t="s">
        <v>830</v>
      </c>
      <c r="F23" s="111"/>
      <c r="G23" s="32"/>
    </row>
    <row r="25" spans="1:6" ht="12.75">
      <c r="A25" s="2" t="s">
        <v>162</v>
      </c>
      <c r="B25" s="528" t="s">
        <v>275</v>
      </c>
      <c r="C25" s="478"/>
      <c r="D25" s="478"/>
      <c r="E25" s="478"/>
      <c r="F25" s="79"/>
    </row>
    <row r="26" spans="1:7" ht="22.5">
      <c r="A26" s="2" t="s">
        <v>162</v>
      </c>
      <c r="B26" s="120"/>
      <c r="C26" s="121" t="s">
        <v>276</v>
      </c>
      <c r="D26" s="121" t="s">
        <v>277</v>
      </c>
      <c r="E26" s="121" t="s">
        <v>278</v>
      </c>
      <c r="F26" s="121" t="s">
        <v>279</v>
      </c>
      <c r="G26" s="121" t="s">
        <v>280</v>
      </c>
    </row>
    <row r="27" spans="1:7" ht="12.75">
      <c r="A27" s="2" t="s">
        <v>162</v>
      </c>
      <c r="B27" s="8" t="s">
        <v>281</v>
      </c>
      <c r="C27" s="36"/>
      <c r="D27" s="36"/>
      <c r="E27" s="239" t="s">
        <v>27</v>
      </c>
      <c r="F27" s="36"/>
      <c r="G27" s="36"/>
    </row>
    <row r="28" spans="1:7" ht="12.75">
      <c r="A28" s="2" t="s">
        <v>162</v>
      </c>
      <c r="B28" s="8" t="s">
        <v>282</v>
      </c>
      <c r="C28" s="239" t="s">
        <v>27</v>
      </c>
      <c r="D28" s="36"/>
      <c r="E28" s="36"/>
      <c r="F28" s="36"/>
      <c r="G28" s="36"/>
    </row>
    <row r="29" spans="1:7" ht="25.5">
      <c r="A29" s="2" t="s">
        <v>162</v>
      </c>
      <c r="B29" s="8" t="s">
        <v>283</v>
      </c>
      <c r="C29" s="239" t="s">
        <v>27</v>
      </c>
      <c r="D29" s="36"/>
      <c r="E29" s="36"/>
      <c r="F29" s="36"/>
      <c r="G29" s="36"/>
    </row>
    <row r="30" spans="1:7" ht="12.75">
      <c r="A30" s="2" t="s">
        <v>162</v>
      </c>
      <c r="B30" s="8" t="s">
        <v>411</v>
      </c>
      <c r="C30" s="36"/>
      <c r="D30" s="36"/>
      <c r="E30" s="36"/>
      <c r="F30" s="36"/>
      <c r="G30" s="239" t="s">
        <v>27</v>
      </c>
    </row>
    <row r="31" spans="1:7" ht="12.75">
      <c r="A31" s="2" t="s">
        <v>162</v>
      </c>
      <c r="B31" s="8" t="s">
        <v>409</v>
      </c>
      <c r="C31" s="36"/>
      <c r="D31" s="36"/>
      <c r="E31" s="239" t="s">
        <v>27</v>
      </c>
      <c r="F31" s="36"/>
      <c r="G31" s="36"/>
    </row>
    <row r="32" spans="1:7" ht="40.5" customHeight="1">
      <c r="A32" s="2" t="s">
        <v>162</v>
      </c>
      <c r="B32" s="8" t="s">
        <v>284</v>
      </c>
      <c r="C32" s="36"/>
      <c r="D32" s="36"/>
      <c r="E32" s="239" t="s">
        <v>27</v>
      </c>
      <c r="F32" s="36"/>
      <c r="G32" s="36"/>
    </row>
    <row r="34" spans="1:7" ht="27" customHeight="1">
      <c r="A34" s="2" t="s">
        <v>167</v>
      </c>
      <c r="B34" s="401" t="s">
        <v>165</v>
      </c>
      <c r="C34" s="401"/>
      <c r="D34" s="401"/>
      <c r="E34" s="122"/>
      <c r="F34" s="64"/>
      <c r="G34" s="32"/>
    </row>
    <row r="36" spans="1:7" ht="26.25" customHeight="1">
      <c r="A36" s="2" t="s">
        <v>168</v>
      </c>
      <c r="B36" s="401" t="s">
        <v>166</v>
      </c>
      <c r="C36" s="401"/>
      <c r="D36" s="401"/>
      <c r="E36" s="122" t="s">
        <v>831</v>
      </c>
      <c r="F36" s="64"/>
      <c r="G36" s="32"/>
    </row>
    <row r="38" spans="1:7" ht="12.75">
      <c r="A38" s="2" t="s">
        <v>169</v>
      </c>
      <c r="B38" s="480" t="s">
        <v>285</v>
      </c>
      <c r="C38" s="509"/>
      <c r="D38" s="509"/>
      <c r="E38" s="509"/>
      <c r="F38" s="509"/>
      <c r="G38" s="521"/>
    </row>
    <row r="39" spans="1:7" ht="12.75">
      <c r="A39" s="2"/>
      <c r="B39" s="522"/>
      <c r="C39" s="523"/>
      <c r="D39" s="523"/>
      <c r="E39" s="523"/>
      <c r="F39" s="523"/>
      <c r="G39" s="524"/>
    </row>
    <row r="41" spans="1:7" ht="37.5" customHeight="1">
      <c r="A41" s="2" t="s">
        <v>171</v>
      </c>
      <c r="B41" s="523" t="s">
        <v>170</v>
      </c>
      <c r="C41" s="523"/>
      <c r="D41" s="523"/>
      <c r="E41" s="523"/>
      <c r="F41" s="523"/>
      <c r="G41" s="523"/>
    </row>
    <row r="42" spans="1:7" ht="22.5">
      <c r="A42" s="2" t="s">
        <v>171</v>
      </c>
      <c r="B42" s="120"/>
      <c r="C42" s="195" t="s">
        <v>286</v>
      </c>
      <c r="D42" s="195" t="s">
        <v>287</v>
      </c>
      <c r="E42" s="195" t="s">
        <v>288</v>
      </c>
      <c r="F42" s="195" t="s">
        <v>289</v>
      </c>
      <c r="G42" s="195" t="s">
        <v>290</v>
      </c>
    </row>
    <row r="43" spans="1:7" ht="12.75">
      <c r="A43" s="2" t="s">
        <v>171</v>
      </c>
      <c r="B43" s="9" t="s">
        <v>440</v>
      </c>
      <c r="C43" s="123"/>
      <c r="D43" s="123"/>
      <c r="E43" s="123"/>
      <c r="F43" s="123"/>
      <c r="G43" s="239" t="s">
        <v>27</v>
      </c>
    </row>
    <row r="44" spans="1:7" ht="12.75">
      <c r="A44" s="2" t="s">
        <v>171</v>
      </c>
      <c r="B44" s="9" t="s">
        <v>163</v>
      </c>
      <c r="C44" s="123"/>
      <c r="D44" s="123"/>
      <c r="E44" s="123"/>
      <c r="F44" s="123"/>
      <c r="G44" s="88"/>
    </row>
    <row r="45" spans="1:7" ht="12.75">
      <c r="A45" s="2" t="s">
        <v>171</v>
      </c>
      <c r="B45" s="9" t="s">
        <v>441</v>
      </c>
      <c r="C45" s="123"/>
      <c r="D45" s="123"/>
      <c r="E45" s="123"/>
      <c r="F45" s="123"/>
      <c r="G45" s="239" t="s">
        <v>27</v>
      </c>
    </row>
    <row r="46" spans="1:7" ht="12.75">
      <c r="A46" s="2" t="s">
        <v>171</v>
      </c>
      <c r="B46" s="9" t="s">
        <v>442</v>
      </c>
      <c r="C46" s="123"/>
      <c r="D46" s="123"/>
      <c r="E46" s="123"/>
      <c r="F46" s="123"/>
      <c r="G46" s="239" t="s">
        <v>27</v>
      </c>
    </row>
    <row r="48" spans="1:7" ht="12.75" customHeight="1">
      <c r="A48" s="2" t="s">
        <v>172</v>
      </c>
      <c r="B48" s="411"/>
      <c r="C48" s="412"/>
      <c r="D48" s="413"/>
      <c r="E48" s="36" t="s">
        <v>292</v>
      </c>
      <c r="F48" s="36" t="s">
        <v>293</v>
      </c>
      <c r="G48" s="117"/>
    </row>
    <row r="49" spans="1:7" ht="26.25" customHeight="1">
      <c r="A49" s="2" t="s">
        <v>172</v>
      </c>
      <c r="B49" s="431" t="s">
        <v>152</v>
      </c>
      <c r="C49" s="414"/>
      <c r="D49" s="415"/>
      <c r="E49" s="36"/>
      <c r="F49" s="239" t="s">
        <v>27</v>
      </c>
      <c r="G49" s="48"/>
    </row>
    <row r="50" spans="2:6" ht="12.75">
      <c r="B50" s="92"/>
      <c r="C50" s="92"/>
      <c r="D50" s="92"/>
      <c r="E50" s="111"/>
      <c r="F50" s="111"/>
    </row>
    <row r="51" spans="1:7" ht="12.75">
      <c r="A51" s="2" t="s">
        <v>173</v>
      </c>
      <c r="B51" s="480" t="s">
        <v>174</v>
      </c>
      <c r="C51" s="509"/>
      <c r="D51" s="509"/>
      <c r="E51" s="509"/>
      <c r="F51" s="509"/>
      <c r="G51" s="521"/>
    </row>
    <row r="52" spans="1:7" ht="12.75">
      <c r="A52" s="2"/>
      <c r="B52" s="522"/>
      <c r="C52" s="523"/>
      <c r="D52" s="523"/>
      <c r="E52" s="523"/>
      <c r="F52" s="523"/>
      <c r="G52" s="524"/>
    </row>
    <row r="54" spans="2:3" ht="15.75">
      <c r="B54" s="525" t="s">
        <v>175</v>
      </c>
      <c r="C54" s="463"/>
    </row>
    <row r="55" spans="1:7" ht="27.75" customHeight="1">
      <c r="A55" s="2" t="s">
        <v>176</v>
      </c>
      <c r="B55" s="401" t="s">
        <v>177</v>
      </c>
      <c r="C55" s="401"/>
      <c r="D55" s="401"/>
      <c r="E55" s="526" t="s">
        <v>832</v>
      </c>
      <c r="F55" s="397"/>
      <c r="G55" s="32"/>
    </row>
    <row r="57" spans="1:6" ht="12.75">
      <c r="A57" s="2" t="s">
        <v>180</v>
      </c>
      <c r="B57" s="411"/>
      <c r="C57" s="412"/>
      <c r="D57" s="413"/>
      <c r="E57" s="36" t="s">
        <v>153</v>
      </c>
      <c r="F57" s="36" t="s">
        <v>178</v>
      </c>
    </row>
    <row r="58" spans="1:6" ht="26.25" customHeight="1">
      <c r="A58" s="2" t="s">
        <v>180</v>
      </c>
      <c r="B58" s="431" t="s">
        <v>179</v>
      </c>
      <c r="C58" s="414"/>
      <c r="D58" s="415"/>
      <c r="E58" s="36">
        <v>66</v>
      </c>
      <c r="F58" s="36" t="s">
        <v>833</v>
      </c>
    </row>
    <row r="60" spans="1:6" ht="12.75">
      <c r="A60" s="2" t="s">
        <v>182</v>
      </c>
      <c r="B60" s="411"/>
      <c r="C60" s="412"/>
      <c r="D60" s="413"/>
      <c r="E60" s="36" t="s">
        <v>153</v>
      </c>
      <c r="F60" s="36" t="s">
        <v>178</v>
      </c>
    </row>
    <row r="61" spans="1:6" ht="27" customHeight="1">
      <c r="A61" s="2" t="s">
        <v>182</v>
      </c>
      <c r="B61" s="431" t="s">
        <v>181</v>
      </c>
      <c r="C61" s="414"/>
      <c r="D61" s="415"/>
      <c r="E61" s="36">
        <v>90</v>
      </c>
      <c r="F61" s="36" t="s">
        <v>833</v>
      </c>
    </row>
    <row r="62" spans="2:7" ht="12.75">
      <c r="B62" s="6"/>
      <c r="C62" s="6"/>
      <c r="D62" s="6"/>
      <c r="E62" s="6"/>
      <c r="F62" s="6"/>
      <c r="G62" s="6"/>
    </row>
    <row r="63" spans="1:7" ht="27.75" customHeight="1">
      <c r="A63" s="2" t="s">
        <v>183</v>
      </c>
      <c r="B63" s="401" t="s">
        <v>154</v>
      </c>
      <c r="C63" s="401"/>
      <c r="D63" s="401"/>
      <c r="E63" s="122"/>
      <c r="F63" s="31"/>
      <c r="G63" s="32"/>
    </row>
    <row r="64" spans="1:7" ht="12.75">
      <c r="A64" s="2"/>
      <c r="B64" s="31"/>
      <c r="C64" s="31"/>
      <c r="D64" s="31"/>
      <c r="E64" s="31"/>
      <c r="F64" s="31"/>
      <c r="G64" s="32"/>
    </row>
    <row r="65" spans="1:7" ht="26.25" customHeight="1">
      <c r="A65" s="2" t="s">
        <v>184</v>
      </c>
      <c r="B65" s="401" t="s">
        <v>185</v>
      </c>
      <c r="C65" s="401"/>
      <c r="D65" s="401"/>
      <c r="E65" s="277">
        <v>30</v>
      </c>
      <c r="F65" s="31"/>
      <c r="G65" s="32"/>
    </row>
    <row r="66" spans="1:7" ht="12.75">
      <c r="A66" s="2"/>
      <c r="B66" s="31"/>
      <c r="C66" s="31"/>
      <c r="D66" s="31"/>
      <c r="E66" s="31"/>
      <c r="F66" s="31"/>
      <c r="G66" s="32"/>
    </row>
    <row r="67" spans="1:7" ht="12.75">
      <c r="A67" s="2" t="s">
        <v>186</v>
      </c>
      <c r="B67" s="480" t="s">
        <v>155</v>
      </c>
      <c r="C67" s="509"/>
      <c r="D67" s="509"/>
      <c r="E67" s="509"/>
      <c r="F67" s="509"/>
      <c r="G67" s="521"/>
    </row>
    <row r="68" spans="1:7" ht="12.75">
      <c r="A68" s="2"/>
      <c r="B68" s="522"/>
      <c r="C68" s="523"/>
      <c r="D68" s="523"/>
      <c r="E68" s="523"/>
      <c r="F68" s="523"/>
      <c r="G68" s="524"/>
    </row>
  </sheetData>
  <mergeCells count="28">
    <mergeCell ref="B41:G41"/>
    <mergeCell ref="B48:D48"/>
    <mergeCell ref="B21:D21"/>
    <mergeCell ref="B22:D22"/>
    <mergeCell ref="B36:D36"/>
    <mergeCell ref="B38:G39"/>
    <mergeCell ref="A1:G1"/>
    <mergeCell ref="B8:G8"/>
    <mergeCell ref="B25:E25"/>
    <mergeCell ref="B34:D34"/>
    <mergeCell ref="B4:D4"/>
    <mergeCell ref="B5:D5"/>
    <mergeCell ref="B6:D6"/>
    <mergeCell ref="B23:D23"/>
    <mergeCell ref="B14:C14"/>
    <mergeCell ref="B15:D15"/>
    <mergeCell ref="B49:D49"/>
    <mergeCell ref="B51:G52"/>
    <mergeCell ref="B54:C54"/>
    <mergeCell ref="B55:D55"/>
    <mergeCell ref="E55:F55"/>
    <mergeCell ref="B63:D63"/>
    <mergeCell ref="B65:D65"/>
    <mergeCell ref="B67:G68"/>
    <mergeCell ref="B57:D57"/>
    <mergeCell ref="B58:D58"/>
    <mergeCell ref="B60:D60"/>
    <mergeCell ref="B61:D61"/>
  </mergeCells>
  <printOptions/>
  <pageMargins left="0.75" right="0.75" top="1" bottom="1" header="0.5" footer="0.5"/>
  <pageSetup horizontalDpi="600" verticalDpi="600" orientation="portrait" scale="95" r:id="rId1"/>
  <headerFooter alignWithMargins="0">
    <oddHeader>&amp;CIllinois State University 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451" t="s">
        <v>123</v>
      </c>
      <c r="B1" s="451"/>
      <c r="C1" s="451"/>
    </row>
    <row r="2" spans="1:3" ht="28.5" customHeight="1">
      <c r="A2" s="2" t="s">
        <v>791</v>
      </c>
      <c r="B2" s="437" t="s">
        <v>124</v>
      </c>
      <c r="C2" s="438"/>
    </row>
    <row r="3" spans="1:3" ht="12.75">
      <c r="A3" s="2" t="s">
        <v>791</v>
      </c>
      <c r="B3" s="9" t="s">
        <v>125</v>
      </c>
      <c r="C3" s="239" t="s">
        <v>27</v>
      </c>
    </row>
    <row r="4" spans="1:3" ht="12.75">
      <c r="A4" s="2" t="s">
        <v>791</v>
      </c>
      <c r="B4" s="9" t="s">
        <v>126</v>
      </c>
      <c r="C4" s="239" t="s">
        <v>27</v>
      </c>
    </row>
    <row r="5" spans="1:3" ht="12.75">
      <c r="A5" s="2" t="s">
        <v>791</v>
      </c>
      <c r="B5" s="9" t="s">
        <v>127</v>
      </c>
      <c r="C5" s="80"/>
    </row>
    <row r="6" spans="1:3" ht="12.75">
      <c r="A6" s="2" t="s">
        <v>791</v>
      </c>
      <c r="B6" s="9" t="s">
        <v>128</v>
      </c>
      <c r="C6" s="239" t="s">
        <v>27</v>
      </c>
    </row>
    <row r="7" spans="1:3" ht="12.75">
      <c r="A7" s="2" t="s">
        <v>791</v>
      </c>
      <c r="B7" s="9" t="s">
        <v>129</v>
      </c>
      <c r="C7" s="239" t="s">
        <v>27</v>
      </c>
    </row>
    <row r="8" spans="1:3" ht="12.75">
      <c r="A8" s="2" t="s">
        <v>791</v>
      </c>
      <c r="B8" s="9" t="s">
        <v>130</v>
      </c>
      <c r="C8" s="239" t="s">
        <v>27</v>
      </c>
    </row>
    <row r="9" spans="1:3" ht="12.75">
      <c r="A9" s="2" t="s">
        <v>791</v>
      </c>
      <c r="B9" s="9" t="s">
        <v>131</v>
      </c>
      <c r="C9" s="239" t="s">
        <v>27</v>
      </c>
    </row>
    <row r="10" spans="1:3" ht="12.75">
      <c r="A10" s="2" t="s">
        <v>791</v>
      </c>
      <c r="B10" s="9" t="s">
        <v>132</v>
      </c>
      <c r="C10" s="239" t="s">
        <v>27</v>
      </c>
    </row>
    <row r="11" spans="1:3" ht="12.75">
      <c r="A11" s="2" t="s">
        <v>791</v>
      </c>
      <c r="B11" s="9" t="s">
        <v>133</v>
      </c>
      <c r="C11" s="80"/>
    </row>
    <row r="12" spans="1:3" ht="12.75">
      <c r="A12" s="2" t="s">
        <v>791</v>
      </c>
      <c r="B12" s="9" t="s">
        <v>134</v>
      </c>
      <c r="C12" s="239" t="s">
        <v>27</v>
      </c>
    </row>
    <row r="13" spans="1:3" ht="12.75">
      <c r="A13" s="2" t="s">
        <v>791</v>
      </c>
      <c r="B13" s="9" t="s">
        <v>135</v>
      </c>
      <c r="C13" s="239" t="s">
        <v>27</v>
      </c>
    </row>
    <row r="14" spans="1:3" ht="12.75">
      <c r="A14" s="2" t="s">
        <v>791</v>
      </c>
      <c r="B14" s="9" t="s">
        <v>136</v>
      </c>
      <c r="C14" s="239" t="s">
        <v>27</v>
      </c>
    </row>
    <row r="15" spans="1:3" ht="12.75">
      <c r="A15" s="2" t="s">
        <v>791</v>
      </c>
      <c r="B15" s="9" t="s">
        <v>137</v>
      </c>
      <c r="C15" s="80"/>
    </row>
    <row r="16" spans="1:3" ht="12.75">
      <c r="A16" s="2" t="s">
        <v>791</v>
      </c>
      <c r="B16" s="9" t="s">
        <v>138</v>
      </c>
      <c r="C16" s="239" t="s">
        <v>27</v>
      </c>
    </row>
    <row r="17" spans="1:3" ht="12.75">
      <c r="A17" s="2" t="s">
        <v>791</v>
      </c>
      <c r="B17" s="9" t="s">
        <v>139</v>
      </c>
      <c r="C17" s="239" t="s">
        <v>27</v>
      </c>
    </row>
    <row r="18" spans="1:3" ht="12.75">
      <c r="A18" s="2" t="s">
        <v>791</v>
      </c>
      <c r="B18" s="9" t="s">
        <v>140</v>
      </c>
      <c r="C18" s="239" t="s">
        <v>27</v>
      </c>
    </row>
    <row r="19" spans="1:3" ht="12.75">
      <c r="A19" s="2" t="s">
        <v>791</v>
      </c>
      <c r="B19" s="9" t="s">
        <v>141</v>
      </c>
      <c r="C19" s="80"/>
    </row>
    <row r="20" spans="1:3" ht="12.75">
      <c r="A20" s="2" t="s">
        <v>791</v>
      </c>
      <c r="B20" s="81" t="s">
        <v>142</v>
      </c>
      <c r="C20" s="80"/>
    </row>
    <row r="21" spans="2:3" ht="12.75">
      <c r="B21" s="530"/>
      <c r="C21" s="501"/>
    </row>
    <row r="22" spans="2:3" ht="12.75">
      <c r="B22" s="6"/>
      <c r="C22" s="6"/>
    </row>
    <row r="23" spans="1:2" ht="12.75">
      <c r="A23" s="2" t="s">
        <v>792</v>
      </c>
      <c r="B23" s="3" t="s">
        <v>782</v>
      </c>
    </row>
    <row r="25" spans="1:3" ht="24.75" customHeight="1">
      <c r="A25" s="82" t="s">
        <v>793</v>
      </c>
      <c r="B25" s="31" t="s">
        <v>143</v>
      </c>
      <c r="C25" s="31"/>
    </row>
    <row r="26" spans="1:3" ht="12.75">
      <c r="A26" s="82" t="s">
        <v>793</v>
      </c>
      <c r="B26" s="9" t="s">
        <v>144</v>
      </c>
      <c r="C26" s="239" t="s">
        <v>27</v>
      </c>
    </row>
    <row r="27" spans="1:3" ht="12.75">
      <c r="A27" s="82" t="s">
        <v>793</v>
      </c>
      <c r="B27" s="9" t="s">
        <v>145</v>
      </c>
      <c r="C27" s="239" t="s">
        <v>27</v>
      </c>
    </row>
    <row r="28" spans="1:3" ht="12.75">
      <c r="A28" s="82" t="s">
        <v>793</v>
      </c>
      <c r="B28" s="9" t="s">
        <v>146</v>
      </c>
      <c r="C28" s="239" t="s">
        <v>27</v>
      </c>
    </row>
    <row r="29" spans="1:3" ht="12.75">
      <c r="A29" s="82" t="s">
        <v>793</v>
      </c>
      <c r="B29" s="9" t="s">
        <v>147</v>
      </c>
      <c r="C29" s="80"/>
    </row>
    <row r="30" spans="1:3" ht="12.75">
      <c r="A30" s="82" t="s">
        <v>793</v>
      </c>
      <c r="B30" s="9" t="s">
        <v>399</v>
      </c>
      <c r="C30" s="239" t="s">
        <v>27</v>
      </c>
    </row>
    <row r="31" spans="1:3" ht="12.75">
      <c r="A31" s="82" t="s">
        <v>793</v>
      </c>
      <c r="B31" s="9" t="s">
        <v>148</v>
      </c>
      <c r="C31" s="239" t="s">
        <v>27</v>
      </c>
    </row>
    <row r="32" spans="1:3" ht="12.75">
      <c r="A32" s="82" t="s">
        <v>793</v>
      </c>
      <c r="B32" s="9" t="s">
        <v>396</v>
      </c>
      <c r="C32" s="239" t="s">
        <v>27</v>
      </c>
    </row>
    <row r="33" spans="1:3" ht="12.75">
      <c r="A33" s="82" t="s">
        <v>793</v>
      </c>
      <c r="B33" s="9" t="s">
        <v>149</v>
      </c>
      <c r="C33" s="239" t="s">
        <v>27</v>
      </c>
    </row>
    <row r="34" spans="1:3" ht="12.75">
      <c r="A34" s="82" t="s">
        <v>793</v>
      </c>
      <c r="B34" s="9" t="s">
        <v>150</v>
      </c>
      <c r="C34" s="239" t="s">
        <v>27</v>
      </c>
    </row>
    <row r="35" spans="1:3" ht="12.75">
      <c r="A35" s="82" t="s">
        <v>793</v>
      </c>
      <c r="B35" s="9" t="s">
        <v>151</v>
      </c>
      <c r="C35" s="239" t="s">
        <v>27</v>
      </c>
    </row>
    <row r="36" spans="1:3" ht="12.75">
      <c r="A36" s="82" t="s">
        <v>793</v>
      </c>
      <c r="B36" s="81" t="s">
        <v>485</v>
      </c>
      <c r="C36" s="80"/>
    </row>
    <row r="37" spans="2:3" ht="12.75">
      <c r="B37" s="531"/>
      <c r="C37" s="532"/>
    </row>
    <row r="39" ht="28.5">
      <c r="B39" s="611" t="s">
        <v>205</v>
      </c>
    </row>
  </sheetData>
  <mergeCells count="4">
    <mergeCell ref="A1:C1"/>
    <mergeCell ref="B2:C2"/>
    <mergeCell ref="B21:C21"/>
    <mergeCell ref="B37:C37"/>
  </mergeCells>
  <printOptions/>
  <pageMargins left="0.75" right="0.75" top="1" bottom="1" header="0.5" footer="0.5"/>
  <pageSetup horizontalDpi="600" verticalDpi="600" orientation="portrait" scale="95" r:id="rId1"/>
  <headerFooter alignWithMargins="0">
    <oddHeader>&amp;CIllinois State University 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9.140625" style="0" customWidth="1"/>
    <col min="5" max="6" width="16.7109375" style="0" customWidth="1"/>
  </cols>
  <sheetData>
    <row r="1" spans="1:6" ht="18">
      <c r="A1" s="451" t="s">
        <v>187</v>
      </c>
      <c r="B1" s="451"/>
      <c r="C1" s="451"/>
      <c r="D1" s="451"/>
      <c r="E1" s="452"/>
      <c r="F1" s="452"/>
    </row>
    <row r="3" spans="1:6" ht="28.5" customHeight="1">
      <c r="A3" s="2" t="s">
        <v>996</v>
      </c>
      <c r="B3" s="523" t="s">
        <v>206</v>
      </c>
      <c r="C3" s="523"/>
      <c r="D3" s="523"/>
      <c r="E3" s="544"/>
      <c r="F3" s="544"/>
    </row>
    <row r="4" spans="1:6" ht="37.5" customHeight="1">
      <c r="A4" s="2" t="s">
        <v>996</v>
      </c>
      <c r="B4" s="465"/>
      <c r="C4" s="501"/>
      <c r="D4" s="501"/>
      <c r="E4" s="132" t="s">
        <v>653</v>
      </c>
      <c r="F4" s="127" t="s">
        <v>503</v>
      </c>
    </row>
    <row r="5" spans="1:6" ht="26.25" customHeight="1">
      <c r="A5" s="2" t="s">
        <v>996</v>
      </c>
      <c r="B5" s="430" t="s">
        <v>654</v>
      </c>
      <c r="C5" s="501"/>
      <c r="D5" s="501"/>
      <c r="E5" s="278">
        <v>0.006</v>
      </c>
      <c r="F5" s="125">
        <v>0.01</v>
      </c>
    </row>
    <row r="6" spans="1:6" ht="12.75">
      <c r="A6" s="2" t="s">
        <v>996</v>
      </c>
      <c r="B6" s="430" t="s">
        <v>188</v>
      </c>
      <c r="C6" s="501"/>
      <c r="D6" s="501"/>
      <c r="E6" s="30">
        <v>0.08</v>
      </c>
      <c r="F6" s="125">
        <v>0.07</v>
      </c>
    </row>
    <row r="7" spans="1:6" ht="12.75">
      <c r="A7" s="2" t="s">
        <v>996</v>
      </c>
      <c r="B7" s="430" t="s">
        <v>189</v>
      </c>
      <c r="C7" s="501"/>
      <c r="D7" s="501"/>
      <c r="E7" s="30">
        <v>0.1</v>
      </c>
      <c r="F7" s="125">
        <v>0.08</v>
      </c>
    </row>
    <row r="8" spans="1:6" ht="24.75" customHeight="1">
      <c r="A8" s="2" t="s">
        <v>996</v>
      </c>
      <c r="B8" s="430" t="s">
        <v>190</v>
      </c>
      <c r="C8" s="501"/>
      <c r="D8" s="501"/>
      <c r="E8" s="30"/>
      <c r="F8" s="125">
        <v>0.35</v>
      </c>
    </row>
    <row r="9" spans="1:6" ht="12.75">
      <c r="A9" s="2" t="s">
        <v>996</v>
      </c>
      <c r="B9" s="430" t="s">
        <v>191</v>
      </c>
      <c r="C9" s="501"/>
      <c r="D9" s="501"/>
      <c r="E9" s="30"/>
      <c r="F9" s="125"/>
    </row>
    <row r="10" spans="1:6" ht="12.75">
      <c r="A10" s="2" t="s">
        <v>996</v>
      </c>
      <c r="B10" s="430" t="s">
        <v>192</v>
      </c>
      <c r="C10" s="501"/>
      <c r="D10" s="501"/>
      <c r="E10" s="30">
        <v>0.0006</v>
      </c>
      <c r="F10" s="125">
        <v>0.08</v>
      </c>
    </row>
    <row r="11" spans="1:6" ht="12.75">
      <c r="A11" s="2" t="s">
        <v>996</v>
      </c>
      <c r="B11" s="430" t="s">
        <v>193</v>
      </c>
      <c r="C11" s="501"/>
      <c r="D11" s="501"/>
      <c r="E11" s="126">
        <v>18</v>
      </c>
      <c r="F11" s="126">
        <v>21</v>
      </c>
    </row>
    <row r="12" spans="1:6" ht="12.75">
      <c r="A12" s="2" t="s">
        <v>996</v>
      </c>
      <c r="B12" s="430" t="s">
        <v>194</v>
      </c>
      <c r="C12" s="501"/>
      <c r="D12" s="501"/>
      <c r="E12" s="126">
        <v>18</v>
      </c>
      <c r="F12" s="126">
        <v>21</v>
      </c>
    </row>
    <row r="14" spans="1:6" ht="12.75">
      <c r="A14" s="2" t="s">
        <v>995</v>
      </c>
      <c r="B14" s="533" t="s">
        <v>655</v>
      </c>
      <c r="C14" s="453"/>
      <c r="D14" s="453"/>
      <c r="E14" s="543"/>
      <c r="F14" s="543"/>
    </row>
    <row r="15" spans="1:3" ht="12.75">
      <c r="A15" s="2" t="s">
        <v>995</v>
      </c>
      <c r="B15" s="8" t="s">
        <v>195</v>
      </c>
      <c r="C15" s="239" t="s">
        <v>27</v>
      </c>
    </row>
    <row r="16" spans="1:3" ht="12.75">
      <c r="A16" s="2" t="s">
        <v>995</v>
      </c>
      <c r="B16" s="8" t="s">
        <v>196</v>
      </c>
      <c r="C16" s="239" t="s">
        <v>27</v>
      </c>
    </row>
    <row r="17" spans="1:3" ht="12.75">
      <c r="A17" s="2" t="s">
        <v>995</v>
      </c>
      <c r="B17" s="8" t="s">
        <v>967</v>
      </c>
      <c r="C17" s="239" t="s">
        <v>27</v>
      </c>
    </row>
    <row r="18" spans="1:3" ht="12.75">
      <c r="A18" s="2" t="s">
        <v>995</v>
      </c>
      <c r="B18" s="8" t="s">
        <v>968</v>
      </c>
      <c r="C18" s="239" t="s">
        <v>27</v>
      </c>
    </row>
    <row r="19" spans="1:3" ht="12.75">
      <c r="A19" s="2" t="s">
        <v>995</v>
      </c>
      <c r="B19" s="8" t="s">
        <v>969</v>
      </c>
      <c r="C19" s="239" t="s">
        <v>27</v>
      </c>
    </row>
    <row r="20" spans="1:3" ht="12.75">
      <c r="A20" s="2" t="s">
        <v>995</v>
      </c>
      <c r="B20" s="8" t="s">
        <v>970</v>
      </c>
      <c r="C20" s="239" t="s">
        <v>27</v>
      </c>
    </row>
    <row r="21" spans="1:3" ht="12.75">
      <c r="A21" s="2" t="s">
        <v>995</v>
      </c>
      <c r="B21" s="8" t="s">
        <v>971</v>
      </c>
      <c r="C21" s="239" t="s">
        <v>27</v>
      </c>
    </row>
    <row r="22" spans="1:3" ht="12.75">
      <c r="A22" s="2" t="s">
        <v>995</v>
      </c>
      <c r="B22" s="8" t="s">
        <v>972</v>
      </c>
      <c r="C22" s="239" t="s">
        <v>27</v>
      </c>
    </row>
    <row r="23" spans="1:3" ht="12.75">
      <c r="A23" s="2" t="s">
        <v>995</v>
      </c>
      <c r="B23" s="8" t="s">
        <v>973</v>
      </c>
      <c r="C23" s="239" t="s">
        <v>27</v>
      </c>
    </row>
    <row r="24" spans="1:3" ht="12.75">
      <c r="A24" s="2" t="s">
        <v>995</v>
      </c>
      <c r="B24" s="8" t="s">
        <v>974</v>
      </c>
      <c r="C24" s="88"/>
    </row>
    <row r="25" spans="1:3" ht="12.75">
      <c r="A25" s="2" t="s">
        <v>995</v>
      </c>
      <c r="B25" s="8" t="s">
        <v>975</v>
      </c>
      <c r="C25" s="239" t="s">
        <v>27</v>
      </c>
    </row>
    <row r="26" spans="1:3" ht="12.75">
      <c r="A26" s="2" t="s">
        <v>995</v>
      </c>
      <c r="B26" s="8" t="s">
        <v>976</v>
      </c>
      <c r="C26" s="239" t="s">
        <v>27</v>
      </c>
    </row>
    <row r="27" spans="1:3" ht="12.75">
      <c r="A27" s="2" t="s">
        <v>995</v>
      </c>
      <c r="B27" s="8" t="s">
        <v>977</v>
      </c>
      <c r="C27" s="239" t="s">
        <v>27</v>
      </c>
    </row>
    <row r="28" spans="1:3" ht="12.75">
      <c r="A28" s="2" t="s">
        <v>995</v>
      </c>
      <c r="B28" s="8" t="s">
        <v>978</v>
      </c>
      <c r="C28" s="239" t="s">
        <v>27</v>
      </c>
    </row>
    <row r="29" spans="1:3" ht="12.75">
      <c r="A29" s="2" t="s">
        <v>995</v>
      </c>
      <c r="B29" s="8" t="s">
        <v>979</v>
      </c>
      <c r="C29" s="239" t="s">
        <v>27</v>
      </c>
    </row>
    <row r="30" spans="1:3" ht="12.75">
      <c r="A30" s="2" t="s">
        <v>995</v>
      </c>
      <c r="B30" s="8" t="s">
        <v>980</v>
      </c>
      <c r="C30" s="239" t="s">
        <v>27</v>
      </c>
    </row>
    <row r="31" spans="1:3" ht="12.75">
      <c r="A31" s="2" t="s">
        <v>995</v>
      </c>
      <c r="B31" s="8" t="s">
        <v>981</v>
      </c>
      <c r="C31" s="239" t="s">
        <v>27</v>
      </c>
    </row>
    <row r="32" spans="1:3" ht="12.75">
      <c r="A32" s="2" t="s">
        <v>995</v>
      </c>
      <c r="B32" s="8" t="s">
        <v>982</v>
      </c>
      <c r="C32" s="88"/>
    </row>
    <row r="34" spans="1:7" ht="12.75">
      <c r="A34" s="2" t="s">
        <v>994</v>
      </c>
      <c r="B34" s="538" t="s">
        <v>783</v>
      </c>
      <c r="C34" s="523"/>
      <c r="D34" s="523"/>
      <c r="E34" s="539"/>
      <c r="F34" s="540"/>
      <c r="G34" s="177"/>
    </row>
    <row r="35" spans="1:8" s="128" customFormat="1" ht="25.5">
      <c r="A35" s="2" t="s">
        <v>994</v>
      </c>
      <c r="B35" s="129"/>
      <c r="C35" s="537" t="s">
        <v>659</v>
      </c>
      <c r="D35" s="537"/>
      <c r="E35" s="130" t="s">
        <v>661</v>
      </c>
      <c r="F35" s="541" t="s">
        <v>660</v>
      </c>
      <c r="G35" s="542"/>
      <c r="H35" s="131"/>
    </row>
    <row r="36" spans="1:8" ht="12.75">
      <c r="A36" s="2" t="s">
        <v>994</v>
      </c>
      <c r="B36" s="75" t="s">
        <v>656</v>
      </c>
      <c r="C36" s="535" t="s">
        <v>27</v>
      </c>
      <c r="D36" s="536"/>
      <c r="E36" s="194"/>
      <c r="F36" s="431"/>
      <c r="G36" s="415"/>
      <c r="H36" s="50"/>
    </row>
    <row r="37" spans="1:8" ht="12.75">
      <c r="A37" s="2" t="s">
        <v>994</v>
      </c>
      <c r="B37" s="75" t="s">
        <v>657</v>
      </c>
      <c r="C37" s="535"/>
      <c r="D37" s="536"/>
      <c r="E37" s="194"/>
      <c r="F37" s="431"/>
      <c r="G37" s="415"/>
      <c r="H37" s="50"/>
    </row>
    <row r="38" spans="1:8" ht="12.75">
      <c r="A38" s="2" t="s">
        <v>994</v>
      </c>
      <c r="B38" s="75" t="s">
        <v>658</v>
      </c>
      <c r="C38" s="535"/>
      <c r="D38" s="536"/>
      <c r="E38" s="194"/>
      <c r="F38" s="431"/>
      <c r="G38" s="415"/>
      <c r="H38" s="50"/>
    </row>
    <row r="40" spans="1:6" ht="26.25" customHeight="1">
      <c r="A40" s="2" t="s">
        <v>993</v>
      </c>
      <c r="B40" s="533" t="s">
        <v>662</v>
      </c>
      <c r="C40" s="453"/>
      <c r="D40" s="453"/>
      <c r="E40" s="453"/>
      <c r="F40" s="453"/>
    </row>
    <row r="41" spans="1:7" ht="12.75">
      <c r="A41" s="2" t="s">
        <v>993</v>
      </c>
      <c r="B41" s="8" t="s">
        <v>983</v>
      </c>
      <c r="C41" s="239" t="s">
        <v>27</v>
      </c>
      <c r="D41" s="614" t="s">
        <v>993</v>
      </c>
      <c r="E41" s="612" t="s">
        <v>988</v>
      </c>
      <c r="F41" s="613"/>
      <c r="G41" s="239" t="s">
        <v>27</v>
      </c>
    </row>
    <row r="42" spans="1:7" ht="12.75">
      <c r="A42" s="2" t="s">
        <v>993</v>
      </c>
      <c r="B42" s="8" t="s">
        <v>984</v>
      </c>
      <c r="C42" s="88"/>
      <c r="D42" s="614" t="s">
        <v>993</v>
      </c>
      <c r="E42" s="612" t="s">
        <v>989</v>
      </c>
      <c r="F42" s="413"/>
      <c r="G42" s="239" t="s">
        <v>27</v>
      </c>
    </row>
    <row r="43" spans="1:7" ht="12.75">
      <c r="A43" s="2" t="s">
        <v>993</v>
      </c>
      <c r="B43" s="8" t="s">
        <v>985</v>
      </c>
      <c r="C43" s="239" t="s">
        <v>27</v>
      </c>
      <c r="D43" s="614" t="s">
        <v>993</v>
      </c>
      <c r="E43" s="612" t="s">
        <v>990</v>
      </c>
      <c r="F43" s="413"/>
      <c r="G43" s="239" t="s">
        <v>27</v>
      </c>
    </row>
    <row r="44" spans="1:7" ht="25.5">
      <c r="A44" s="2" t="s">
        <v>993</v>
      </c>
      <c r="B44" s="8" t="s">
        <v>986</v>
      </c>
      <c r="C44" s="239" t="s">
        <v>27</v>
      </c>
      <c r="D44" s="614" t="s">
        <v>993</v>
      </c>
      <c r="E44" s="534" t="s">
        <v>991</v>
      </c>
      <c r="F44" s="517"/>
      <c r="G44" s="88"/>
    </row>
    <row r="45" spans="1:7" ht="12.75">
      <c r="A45" s="2" t="s">
        <v>993</v>
      </c>
      <c r="B45" s="8" t="s">
        <v>987</v>
      </c>
      <c r="C45" s="239" t="s">
        <v>27</v>
      </c>
      <c r="D45" s="614" t="s">
        <v>993</v>
      </c>
      <c r="E45" s="534" t="s">
        <v>992</v>
      </c>
      <c r="F45" s="467"/>
      <c r="G45" s="63"/>
    </row>
    <row r="46" ht="27.75" customHeight="1">
      <c r="A46"/>
    </row>
    <row r="47" ht="24.75" customHeight="1">
      <c r="A47"/>
    </row>
    <row r="48" ht="12.75">
      <c r="A48"/>
    </row>
    <row r="49" ht="12.75">
      <c r="A49"/>
    </row>
    <row r="50" spans="1:4" ht="15.75" customHeight="1">
      <c r="A50"/>
      <c r="D50" s="32"/>
    </row>
    <row r="51" ht="12.75">
      <c r="A51"/>
    </row>
  </sheetData>
  <mergeCells count="27">
    <mergeCell ref="E41:F41"/>
    <mergeCell ref="E42:F42"/>
    <mergeCell ref="E43:F43"/>
    <mergeCell ref="E44:F44"/>
    <mergeCell ref="E45:F45"/>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scale="95" r:id="rId1"/>
  <headerFooter alignWithMargins="0">
    <oddHeader>&amp;CIllinois State University 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51"/>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451" t="s">
        <v>663</v>
      </c>
      <c r="B1" s="451"/>
      <c r="C1" s="451"/>
      <c r="D1" s="451"/>
      <c r="E1" s="451"/>
    </row>
    <row r="3" spans="2:5" ht="27.75" customHeight="1">
      <c r="B3" s="533" t="s">
        <v>207</v>
      </c>
      <c r="C3" s="533"/>
      <c r="D3" s="533"/>
      <c r="E3" s="533"/>
    </row>
    <row r="4" spans="1:5" s="177" customFormat="1" ht="12.75">
      <c r="A4" s="166"/>
      <c r="B4" s="64"/>
      <c r="C4" s="64"/>
      <c r="D4" s="64"/>
      <c r="E4" s="64"/>
    </row>
    <row r="5" spans="1:5" s="177" customFormat="1" ht="38.25" customHeight="1">
      <c r="A5" s="239" t="s">
        <v>27</v>
      </c>
      <c r="B5" s="550" t="s">
        <v>208</v>
      </c>
      <c r="C5" s="400"/>
      <c r="D5" s="400"/>
      <c r="E5" s="400"/>
    </row>
    <row r="6" spans="1:5" s="177" customFormat="1" ht="12.75">
      <c r="A6" s="166"/>
      <c r="B6" s="165"/>
      <c r="C6" s="64"/>
      <c r="D6" s="92"/>
      <c r="E6" s="183"/>
    </row>
    <row r="7" spans="1:5" ht="12.75">
      <c r="A7" s="2"/>
      <c r="B7" s="2"/>
      <c r="C7" s="2"/>
      <c r="D7" s="2"/>
      <c r="E7" s="2"/>
    </row>
    <row r="8" spans="1:5" ht="117" customHeight="1">
      <c r="A8" s="2" t="s">
        <v>677</v>
      </c>
      <c r="B8" s="399" t="s">
        <v>209</v>
      </c>
      <c r="C8" s="400"/>
      <c r="D8" s="400"/>
      <c r="E8" s="400"/>
    </row>
    <row r="9" spans="1:5" ht="12.75">
      <c r="A9" s="2"/>
      <c r="C9" s="615" t="s">
        <v>261</v>
      </c>
      <c r="D9" s="615"/>
      <c r="E9" s="2"/>
    </row>
    <row r="10" spans="1:4" ht="12.75">
      <c r="A10" s="2" t="s">
        <v>677</v>
      </c>
      <c r="B10" s="120"/>
      <c r="C10" s="136" t="s">
        <v>664</v>
      </c>
      <c r="D10" s="136" t="s">
        <v>503</v>
      </c>
    </row>
    <row r="11" spans="1:4" ht="25.5">
      <c r="A11" s="2" t="s">
        <v>677</v>
      </c>
      <c r="B11" s="91" t="s">
        <v>262</v>
      </c>
      <c r="C11" s="138"/>
      <c r="D11" s="138"/>
    </row>
    <row r="12" spans="1:4" ht="38.25">
      <c r="A12" s="2" t="s">
        <v>677</v>
      </c>
      <c r="B12" s="91" t="s">
        <v>263</v>
      </c>
      <c r="C12" s="138">
        <v>5400</v>
      </c>
      <c r="D12" s="138">
        <v>5400</v>
      </c>
    </row>
    <row r="13" spans="1:6" ht="25.5">
      <c r="A13" s="2" t="s">
        <v>677</v>
      </c>
      <c r="B13" s="91" t="s">
        <v>264</v>
      </c>
      <c r="C13" s="138">
        <v>5400</v>
      </c>
      <c r="D13" s="138">
        <v>5400</v>
      </c>
      <c r="F13" s="392"/>
    </row>
    <row r="14" spans="1:6" ht="25.5">
      <c r="A14" s="2" t="s">
        <v>677</v>
      </c>
      <c r="B14" s="91" t="s">
        <v>265</v>
      </c>
      <c r="C14" s="138">
        <v>11280</v>
      </c>
      <c r="D14" s="138">
        <v>11280</v>
      </c>
      <c r="F14" s="392"/>
    </row>
    <row r="15" spans="1:4" ht="25.5">
      <c r="A15" s="2" t="s">
        <v>677</v>
      </c>
      <c r="B15" s="8" t="s">
        <v>266</v>
      </c>
      <c r="C15" s="138">
        <v>11280</v>
      </c>
      <c r="D15" s="138">
        <v>11280</v>
      </c>
    </row>
    <row r="16" spans="1:4" ht="12.75">
      <c r="A16" s="2"/>
      <c r="B16" s="137"/>
      <c r="C16" s="139"/>
      <c r="D16" s="140"/>
    </row>
    <row r="17" spans="1:4" ht="12.75">
      <c r="A17" s="2" t="s">
        <v>677</v>
      </c>
      <c r="B17" s="8" t="s">
        <v>933</v>
      </c>
      <c r="C17" s="138">
        <v>1691</v>
      </c>
      <c r="D17" s="138">
        <v>1691</v>
      </c>
    </row>
    <row r="18" spans="1:4" ht="12.75">
      <c r="A18" s="2"/>
      <c r="B18" s="137"/>
      <c r="C18" s="139"/>
      <c r="D18" s="140"/>
    </row>
    <row r="19" spans="1:4" ht="25.5">
      <c r="A19" s="2" t="s">
        <v>677</v>
      </c>
      <c r="B19" s="8" t="s">
        <v>934</v>
      </c>
      <c r="C19" s="138">
        <v>5748</v>
      </c>
      <c r="D19" s="138">
        <v>5748</v>
      </c>
    </row>
    <row r="20" spans="1:4" ht="25.5">
      <c r="A20" s="2" t="s">
        <v>677</v>
      </c>
      <c r="B20" s="8" t="s">
        <v>935</v>
      </c>
      <c r="C20" s="138">
        <v>3010</v>
      </c>
      <c r="D20" s="138">
        <v>3010</v>
      </c>
    </row>
    <row r="21" spans="1:4" ht="25.5">
      <c r="A21" s="2" t="s">
        <v>677</v>
      </c>
      <c r="B21" s="8" t="s">
        <v>936</v>
      </c>
      <c r="C21" s="138">
        <v>2738</v>
      </c>
      <c r="D21" s="138">
        <v>2738</v>
      </c>
    </row>
    <row r="23" spans="1:4" ht="38.25" customHeight="1">
      <c r="A23" s="2" t="s">
        <v>677</v>
      </c>
      <c r="B23" s="396" t="s">
        <v>937</v>
      </c>
      <c r="C23" s="433"/>
      <c r="D23" s="141"/>
    </row>
    <row r="24" spans="1:4" ht="12.75">
      <c r="A24" s="2"/>
      <c r="B24" s="50"/>
      <c r="C24" s="50"/>
      <c r="D24" s="142"/>
    </row>
    <row r="25" spans="1:5" ht="12.75">
      <c r="A25" s="2" t="s">
        <v>677</v>
      </c>
      <c r="B25" s="547" t="s">
        <v>938</v>
      </c>
      <c r="C25" s="481"/>
      <c r="D25" s="481"/>
      <c r="E25" s="548"/>
    </row>
    <row r="26" spans="1:5" ht="12.75">
      <c r="A26" s="2"/>
      <c r="B26" s="477"/>
      <c r="C26" s="454"/>
      <c r="D26" s="454"/>
      <c r="E26" s="549"/>
    </row>
    <row r="28" spans="1:5" ht="12.75">
      <c r="A28" s="2" t="s">
        <v>939</v>
      </c>
      <c r="B28" s="411"/>
      <c r="C28" s="413"/>
      <c r="D28" s="36" t="s">
        <v>666</v>
      </c>
      <c r="E28" s="36" t="s">
        <v>667</v>
      </c>
    </row>
    <row r="29" spans="1:5" ht="25.5" customHeight="1">
      <c r="A29" s="2" t="s">
        <v>939</v>
      </c>
      <c r="B29" s="545" t="s">
        <v>665</v>
      </c>
      <c r="C29" s="546"/>
      <c r="D29" s="126">
        <v>15</v>
      </c>
      <c r="E29" s="126">
        <v>15</v>
      </c>
    </row>
    <row r="31" spans="1:5" ht="12.75">
      <c r="A31" s="2" t="s">
        <v>940</v>
      </c>
      <c r="B31" s="411"/>
      <c r="C31" s="413"/>
      <c r="D31" s="36" t="s">
        <v>292</v>
      </c>
      <c r="E31" s="36" t="s">
        <v>293</v>
      </c>
    </row>
    <row r="32" spans="1:5" ht="27.75" customHeight="1">
      <c r="A32" s="2" t="s">
        <v>940</v>
      </c>
      <c r="B32" s="545" t="s">
        <v>943</v>
      </c>
      <c r="C32" s="546"/>
      <c r="D32" s="239" t="s">
        <v>27</v>
      </c>
      <c r="E32" s="88"/>
    </row>
    <row r="34" spans="1:5" ht="12.75">
      <c r="A34" s="2" t="s">
        <v>941</v>
      </c>
      <c r="B34" s="547" t="s">
        <v>944</v>
      </c>
      <c r="C34" s="481"/>
      <c r="D34" s="481"/>
      <c r="E34" s="548"/>
    </row>
    <row r="35" spans="1:5" ht="12.75">
      <c r="A35" s="2"/>
      <c r="B35" s="477"/>
      <c r="C35" s="454"/>
      <c r="D35" s="454"/>
      <c r="E35" s="549"/>
    </row>
    <row r="36" spans="2:5" ht="12.75">
      <c r="B36" s="429"/>
      <c r="C36" s="429"/>
      <c r="D36" s="429"/>
      <c r="E36" s="429"/>
    </row>
    <row r="37" spans="1:5" ht="12.75">
      <c r="A37" s="2" t="s">
        <v>942</v>
      </c>
      <c r="B37" s="523" t="s">
        <v>668</v>
      </c>
      <c r="C37" s="454"/>
      <c r="D37" s="454"/>
      <c r="E37" s="454"/>
    </row>
    <row r="38" spans="1:5" ht="25.5">
      <c r="A38" s="2" t="s">
        <v>942</v>
      </c>
      <c r="B38" s="120"/>
      <c r="C38" s="124" t="s">
        <v>669</v>
      </c>
      <c r="D38" s="124" t="s">
        <v>670</v>
      </c>
      <c r="E38" s="124" t="s">
        <v>671</v>
      </c>
    </row>
    <row r="39" spans="1:5" ht="12.75">
      <c r="A39" s="2" t="s">
        <v>942</v>
      </c>
      <c r="B39" s="9" t="s">
        <v>672</v>
      </c>
      <c r="C39" s="141">
        <v>828</v>
      </c>
      <c r="D39" s="141">
        <v>828</v>
      </c>
      <c r="E39" s="141">
        <v>828</v>
      </c>
    </row>
    <row r="40" spans="1:5" ht="12.75">
      <c r="A40" s="2" t="s">
        <v>942</v>
      </c>
      <c r="B40" s="9" t="s">
        <v>673</v>
      </c>
      <c r="C40" s="143"/>
      <c r="D40" s="143"/>
      <c r="E40" s="141"/>
    </row>
    <row r="41" spans="1:5" ht="12.75">
      <c r="A41" s="2" t="s">
        <v>942</v>
      </c>
      <c r="B41" s="9" t="s">
        <v>674</v>
      </c>
      <c r="C41" s="143"/>
      <c r="D41" s="141"/>
      <c r="E41" s="141"/>
    </row>
    <row r="42" spans="1:5" ht="12.75">
      <c r="A42" s="2" t="s">
        <v>942</v>
      </c>
      <c r="B42" s="9" t="s">
        <v>675</v>
      </c>
      <c r="C42" s="141">
        <v>813</v>
      </c>
      <c r="D42" s="141">
        <v>3857</v>
      </c>
      <c r="E42" s="141">
        <v>1847</v>
      </c>
    </row>
    <row r="43" spans="1:5" ht="12.75">
      <c r="A43" s="2" t="s">
        <v>942</v>
      </c>
      <c r="B43" s="9" t="s">
        <v>676</v>
      </c>
      <c r="C43" s="141">
        <v>2073</v>
      </c>
      <c r="D43" s="141">
        <v>1341</v>
      </c>
      <c r="E43" s="141">
        <v>2273</v>
      </c>
    </row>
    <row r="46" spans="1:3" ht="12.75">
      <c r="A46" s="2" t="s">
        <v>644</v>
      </c>
      <c r="B46" s="609" t="s">
        <v>210</v>
      </c>
      <c r="C46" s="609"/>
    </row>
    <row r="47" spans="1:3" ht="25.5">
      <c r="A47" s="2" t="s">
        <v>644</v>
      </c>
      <c r="B47" s="91" t="s">
        <v>199</v>
      </c>
      <c r="C47" s="144"/>
    </row>
    <row r="48" spans="1:3" ht="25.5">
      <c r="A48" s="2" t="s">
        <v>644</v>
      </c>
      <c r="B48" s="91" t="s">
        <v>891</v>
      </c>
      <c r="C48" s="144">
        <v>180</v>
      </c>
    </row>
    <row r="49" spans="1:3" ht="25.5">
      <c r="A49" s="2" t="s">
        <v>644</v>
      </c>
      <c r="B49" s="91" t="s">
        <v>264</v>
      </c>
      <c r="C49" s="144">
        <v>180</v>
      </c>
    </row>
    <row r="50" spans="1:3" ht="25.5">
      <c r="A50" s="2" t="s">
        <v>644</v>
      </c>
      <c r="B50" s="91" t="s">
        <v>890</v>
      </c>
      <c r="C50" s="144">
        <v>376</v>
      </c>
    </row>
    <row r="51" spans="1:3" ht="25.5">
      <c r="A51" s="2" t="s">
        <v>644</v>
      </c>
      <c r="B51" s="91" t="s">
        <v>889</v>
      </c>
      <c r="C51" s="144">
        <v>376</v>
      </c>
    </row>
  </sheetData>
  <mergeCells count="15">
    <mergeCell ref="A1:E1"/>
    <mergeCell ref="B36:E36"/>
    <mergeCell ref="B3:E3"/>
    <mergeCell ref="B8:E8"/>
    <mergeCell ref="B23:C23"/>
    <mergeCell ref="B28:C28"/>
    <mergeCell ref="B25:E26"/>
    <mergeCell ref="B5:E5"/>
    <mergeCell ref="C9:D9"/>
    <mergeCell ref="B37:E37"/>
    <mergeCell ref="B46:C46"/>
    <mergeCell ref="B29:C29"/>
    <mergeCell ref="B31:C31"/>
    <mergeCell ref="B32:C32"/>
    <mergeCell ref="B34:E35"/>
  </mergeCells>
  <printOptions/>
  <pageMargins left="0.75" right="0.75" top="1" bottom="1" header="0.5" footer="0.5"/>
  <pageSetup horizontalDpi="600" verticalDpi="600" orientation="portrait" scale="95" r:id="rId1"/>
  <headerFooter alignWithMargins="0">
    <oddHeader>&amp;CIllinois State University 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151"/>
  <sheetViews>
    <sheetView workbookViewId="0" topLeftCell="A1">
      <selection activeCell="A1" sqref="A1:F1"/>
    </sheetView>
  </sheetViews>
  <sheetFormatPr defaultColWidth="9.140625" defaultRowHeight="12.75"/>
  <cols>
    <col min="1" max="1" width="4.7109375" style="332" customWidth="1"/>
    <col min="2" max="2" width="2.57421875" style="331" customWidth="1"/>
    <col min="3" max="3" width="41.00390625" style="331" customWidth="1"/>
    <col min="4" max="6" width="14.28125" style="331" customWidth="1"/>
    <col min="7" max="7" width="14.140625" style="331" bestFit="1" customWidth="1"/>
    <col min="8" max="16384" width="9.140625" style="331" customWidth="1"/>
  </cols>
  <sheetData>
    <row r="1" spans="1:6" ht="12.75">
      <c r="A1" s="551" t="s">
        <v>645</v>
      </c>
      <c r="B1" s="551"/>
      <c r="C1" s="551"/>
      <c r="D1" s="551"/>
      <c r="E1" s="551"/>
      <c r="F1" s="551"/>
    </row>
    <row r="3" spans="2:4" ht="12.75">
      <c r="B3" s="580" t="s">
        <v>646</v>
      </c>
      <c r="C3" s="581"/>
      <c r="D3" s="581"/>
    </row>
    <row r="4" spans="1:6" ht="116.25" customHeight="1">
      <c r="A4" s="333"/>
      <c r="B4" s="582" t="s">
        <v>580</v>
      </c>
      <c r="C4" s="562"/>
      <c r="D4" s="562"/>
      <c r="E4" s="562"/>
      <c r="F4" s="562"/>
    </row>
    <row r="5" spans="1:6" ht="12.75">
      <c r="A5" s="333"/>
      <c r="B5" s="334"/>
      <c r="C5" s="186"/>
      <c r="D5" s="186"/>
      <c r="E5" s="186"/>
      <c r="F5" s="186"/>
    </row>
    <row r="6" spans="1:6" ht="25.5">
      <c r="A6" s="333" t="s">
        <v>1017</v>
      </c>
      <c r="B6" s="583"/>
      <c r="C6" s="584"/>
      <c r="D6" s="584"/>
      <c r="E6" s="335" t="s">
        <v>212</v>
      </c>
      <c r="F6" s="336" t="s">
        <v>211</v>
      </c>
    </row>
    <row r="7" spans="1:6" ht="27" customHeight="1">
      <c r="A7" s="333" t="s">
        <v>1017</v>
      </c>
      <c r="B7" s="585" t="s">
        <v>461</v>
      </c>
      <c r="C7" s="586"/>
      <c r="D7" s="586"/>
      <c r="E7" s="337" t="s">
        <v>557</v>
      </c>
      <c r="F7" s="337"/>
    </row>
    <row r="8" spans="1:6" ht="12.75">
      <c r="A8" s="333"/>
      <c r="B8" s="338"/>
      <c r="C8" s="339"/>
      <c r="D8" s="339"/>
      <c r="E8" s="340"/>
      <c r="F8" s="340"/>
    </row>
    <row r="9" spans="1:6" ht="12.75">
      <c r="A9" s="333" t="s">
        <v>1019</v>
      </c>
      <c r="B9" s="562" t="s">
        <v>236</v>
      </c>
      <c r="C9" s="562"/>
      <c r="D9" s="562"/>
      <c r="E9" s="562"/>
      <c r="F9" s="562"/>
    </row>
    <row r="10" spans="1:4" ht="12.75">
      <c r="A10" s="333" t="s">
        <v>1019</v>
      </c>
      <c r="B10" s="563" t="s">
        <v>237</v>
      </c>
      <c r="C10" s="563"/>
      <c r="D10" s="337" t="s">
        <v>557</v>
      </c>
    </row>
    <row r="11" spans="1:4" ht="12.75">
      <c r="A11" s="333" t="s">
        <v>1019</v>
      </c>
      <c r="B11" s="561" t="s">
        <v>238</v>
      </c>
      <c r="C11" s="561"/>
      <c r="D11" s="341"/>
    </row>
    <row r="12" spans="1:4" ht="12.75">
      <c r="A12" s="333" t="s">
        <v>1019</v>
      </c>
      <c r="B12" s="561" t="s">
        <v>239</v>
      </c>
      <c r="C12" s="561"/>
      <c r="D12" s="341"/>
    </row>
    <row r="14" spans="1:6" ht="63.75">
      <c r="A14" s="333" t="s">
        <v>1017</v>
      </c>
      <c r="B14" s="552"/>
      <c r="C14" s="553"/>
      <c r="D14" s="554"/>
      <c r="E14" s="344" t="s">
        <v>559</v>
      </c>
      <c r="F14" s="344" t="s">
        <v>560</v>
      </c>
    </row>
    <row r="15" spans="1:6" ht="12.75">
      <c r="A15" s="333" t="s">
        <v>1017</v>
      </c>
      <c r="B15" s="555" t="s">
        <v>647</v>
      </c>
      <c r="C15" s="556"/>
      <c r="D15" s="556"/>
      <c r="E15" s="556"/>
      <c r="F15" s="557"/>
    </row>
    <row r="16" spans="1:6" ht="12.75">
      <c r="A16" s="333" t="s">
        <v>1017</v>
      </c>
      <c r="B16" s="558" t="s">
        <v>648</v>
      </c>
      <c r="C16" s="559"/>
      <c r="D16" s="560"/>
      <c r="E16" s="345">
        <v>11222673</v>
      </c>
      <c r="F16" s="345">
        <v>627517</v>
      </c>
    </row>
    <row r="17" spans="1:6" ht="26.25" customHeight="1">
      <c r="A17" s="333" t="s">
        <v>1017</v>
      </c>
      <c r="B17" s="558" t="s">
        <v>267</v>
      </c>
      <c r="C17" s="559"/>
      <c r="D17" s="560"/>
      <c r="E17" s="345">
        <v>18173756</v>
      </c>
      <c r="F17" s="345">
        <v>3223903</v>
      </c>
    </row>
    <row r="18" spans="1:6" ht="40.5" customHeight="1">
      <c r="A18" s="333" t="s">
        <v>1017</v>
      </c>
      <c r="B18" s="558" t="s">
        <v>463</v>
      </c>
      <c r="C18" s="559"/>
      <c r="D18" s="560"/>
      <c r="E18" s="345">
        <v>3563755</v>
      </c>
      <c r="F18" s="345">
        <v>1808470</v>
      </c>
    </row>
    <row r="19" spans="1:6" ht="27.75" customHeight="1">
      <c r="A19" s="333" t="s">
        <v>1017</v>
      </c>
      <c r="B19" s="558" t="s">
        <v>462</v>
      </c>
      <c r="C19" s="559"/>
      <c r="D19" s="560"/>
      <c r="E19" s="345">
        <v>846758</v>
      </c>
      <c r="F19" s="345">
        <v>869771</v>
      </c>
    </row>
    <row r="20" spans="1:6" ht="13.5">
      <c r="A20" s="333" t="s">
        <v>1017</v>
      </c>
      <c r="B20" s="564" t="s">
        <v>313</v>
      </c>
      <c r="C20" s="565"/>
      <c r="D20" s="566"/>
      <c r="E20" s="346">
        <f>SUM(E16:E19)</f>
        <v>33806942</v>
      </c>
      <c r="F20" s="346">
        <f>SUM(F16:F19)</f>
        <v>6529661</v>
      </c>
    </row>
    <row r="21" spans="1:6" ht="12.75">
      <c r="A21" s="333" t="s">
        <v>1017</v>
      </c>
      <c r="B21" s="555" t="s">
        <v>314</v>
      </c>
      <c r="C21" s="556"/>
      <c r="D21" s="556"/>
      <c r="E21" s="556"/>
      <c r="F21" s="557"/>
    </row>
    <row r="22" spans="1:6" ht="12.75">
      <c r="A22" s="333" t="s">
        <v>1017</v>
      </c>
      <c r="B22" s="558" t="s">
        <v>315</v>
      </c>
      <c r="C22" s="559"/>
      <c r="D22" s="560"/>
      <c r="E22" s="347">
        <v>31081151</v>
      </c>
      <c r="F22" s="347">
        <f>16719385+5602033</f>
        <v>22321418</v>
      </c>
    </row>
    <row r="23" spans="1:6" ht="12.75">
      <c r="A23" s="333" t="s">
        <v>1017</v>
      </c>
      <c r="B23" s="558" t="s">
        <v>892</v>
      </c>
      <c r="C23" s="559"/>
      <c r="D23" s="560"/>
      <c r="E23" s="347">
        <v>1274235</v>
      </c>
      <c r="F23" s="348"/>
    </row>
    <row r="24" spans="1:6" ht="25.5" customHeight="1">
      <c r="A24" s="333" t="s">
        <v>1017</v>
      </c>
      <c r="B24" s="558" t="s">
        <v>268</v>
      </c>
      <c r="C24" s="559"/>
      <c r="D24" s="560"/>
      <c r="E24" s="347">
        <v>49613</v>
      </c>
      <c r="F24" s="349">
        <v>49256</v>
      </c>
    </row>
    <row r="25" spans="1:6" ht="13.5">
      <c r="A25" s="333" t="s">
        <v>1017</v>
      </c>
      <c r="B25" s="564" t="s">
        <v>316</v>
      </c>
      <c r="C25" s="565"/>
      <c r="D25" s="566"/>
      <c r="E25" s="346">
        <f>SUM(E22:E24)</f>
        <v>32404999</v>
      </c>
      <c r="F25" s="346">
        <f>SUM(F22,F24)</f>
        <v>22370674</v>
      </c>
    </row>
    <row r="26" spans="1:6" ht="12.75">
      <c r="A26" s="333" t="s">
        <v>1017</v>
      </c>
      <c r="B26" s="555" t="s">
        <v>1008</v>
      </c>
      <c r="C26" s="556"/>
      <c r="D26" s="556"/>
      <c r="E26" s="556"/>
      <c r="F26" s="557"/>
    </row>
    <row r="27" spans="1:6" ht="12.75">
      <c r="A27" s="333" t="s">
        <v>1017</v>
      </c>
      <c r="B27" s="558" t="s">
        <v>317</v>
      </c>
      <c r="C27" s="559"/>
      <c r="D27" s="560"/>
      <c r="E27" s="347">
        <v>2618986</v>
      </c>
      <c r="F27" s="347">
        <v>10903006</v>
      </c>
    </row>
    <row r="28" spans="1:6" ht="38.25" customHeight="1">
      <c r="A28" s="333" t="s">
        <v>1017</v>
      </c>
      <c r="B28" s="558" t="s">
        <v>558</v>
      </c>
      <c r="C28" s="559"/>
      <c r="D28" s="560"/>
      <c r="E28" s="347">
        <v>429255</v>
      </c>
      <c r="F28" s="347">
        <v>936596</v>
      </c>
    </row>
    <row r="29" spans="1:6" ht="12.75">
      <c r="A29" s="333" t="s">
        <v>1017</v>
      </c>
      <c r="B29" s="558" t="s">
        <v>318</v>
      </c>
      <c r="C29" s="559"/>
      <c r="D29" s="560"/>
      <c r="E29" s="347">
        <v>505222</v>
      </c>
      <c r="F29" s="347">
        <v>2265572</v>
      </c>
    </row>
    <row r="31" spans="1:6" ht="63.75" customHeight="1">
      <c r="A31" s="333" t="s">
        <v>1018</v>
      </c>
      <c r="B31" s="445" t="s">
        <v>561</v>
      </c>
      <c r="C31" s="562"/>
      <c r="D31" s="562"/>
      <c r="E31" s="562"/>
      <c r="F31" s="562"/>
    </row>
    <row r="32" spans="1:6" ht="38.25">
      <c r="A32" s="333" t="s">
        <v>1018</v>
      </c>
      <c r="B32" s="342"/>
      <c r="C32" s="343"/>
      <c r="D32" s="350" t="s">
        <v>319</v>
      </c>
      <c r="E32" s="350" t="s">
        <v>320</v>
      </c>
      <c r="F32" s="350" t="s">
        <v>321</v>
      </c>
    </row>
    <row r="33" spans="1:7" ht="25.5">
      <c r="A33" s="333" t="s">
        <v>1018</v>
      </c>
      <c r="B33" s="351" t="s">
        <v>322</v>
      </c>
      <c r="C33" s="352" t="s">
        <v>918</v>
      </c>
      <c r="D33" s="353">
        <v>3170</v>
      </c>
      <c r="E33" s="353">
        <f>13450+3170</f>
        <v>16620</v>
      </c>
      <c r="F33" s="353">
        <v>1175</v>
      </c>
      <c r="G33" s="393"/>
    </row>
    <row r="34" spans="1:7" ht="24.75" customHeight="1">
      <c r="A34" s="333" t="s">
        <v>1018</v>
      </c>
      <c r="B34" s="351" t="s">
        <v>325</v>
      </c>
      <c r="C34" s="352" t="s">
        <v>562</v>
      </c>
      <c r="D34" s="353">
        <v>2421</v>
      </c>
      <c r="E34" s="353">
        <v>10999</v>
      </c>
      <c r="F34" s="353">
        <v>576</v>
      </c>
      <c r="G34" s="393"/>
    </row>
    <row r="35" spans="1:7" ht="25.5">
      <c r="A35" s="333" t="s">
        <v>1018</v>
      </c>
      <c r="B35" s="351" t="s">
        <v>326</v>
      </c>
      <c r="C35" s="352" t="s">
        <v>563</v>
      </c>
      <c r="D35" s="353">
        <v>1378</v>
      </c>
      <c r="E35" s="353">
        <f>1378+6158</f>
        <v>7536</v>
      </c>
      <c r="F35" s="353">
        <v>482</v>
      </c>
      <c r="G35" s="393"/>
    </row>
    <row r="36" spans="1:7" ht="25.5">
      <c r="A36" s="333" t="s">
        <v>1018</v>
      </c>
      <c r="B36" s="351" t="s">
        <v>327</v>
      </c>
      <c r="C36" s="352" t="s">
        <v>564</v>
      </c>
      <c r="D36" s="353">
        <v>1339</v>
      </c>
      <c r="E36" s="353">
        <f>6012+1339</f>
        <v>7351</v>
      </c>
      <c r="F36" s="353">
        <v>434</v>
      </c>
      <c r="G36" s="393"/>
    </row>
    <row r="37" spans="1:6" ht="25.5">
      <c r="A37" s="333" t="s">
        <v>1018</v>
      </c>
      <c r="B37" s="351" t="s">
        <v>328</v>
      </c>
      <c r="C37" s="352" t="s">
        <v>565</v>
      </c>
      <c r="D37" s="353">
        <v>833</v>
      </c>
      <c r="E37" s="353">
        <f>3962+833</f>
        <v>4795</v>
      </c>
      <c r="F37" s="353">
        <v>280</v>
      </c>
    </row>
    <row r="38" spans="1:6" ht="25.5">
      <c r="A38" s="333" t="s">
        <v>1018</v>
      </c>
      <c r="B38" s="351" t="s">
        <v>329</v>
      </c>
      <c r="C38" s="352" t="s">
        <v>566</v>
      </c>
      <c r="D38" s="353">
        <v>1186</v>
      </c>
      <c r="E38" s="353">
        <f>1186+5323</f>
        <v>6509</v>
      </c>
      <c r="F38" s="353">
        <v>370</v>
      </c>
    </row>
    <row r="39" spans="1:6" ht="25.5">
      <c r="A39" s="333" t="s">
        <v>1018</v>
      </c>
      <c r="B39" s="351" t="s">
        <v>330</v>
      </c>
      <c r="C39" s="352" t="s">
        <v>567</v>
      </c>
      <c r="D39" s="353">
        <v>391</v>
      </c>
      <c r="E39" s="353">
        <f>1220+391</f>
        <v>1611</v>
      </c>
      <c r="F39" s="353">
        <v>58</v>
      </c>
    </row>
    <row r="40" spans="1:6" ht="38.25">
      <c r="A40" s="333" t="s">
        <v>1018</v>
      </c>
      <c r="B40" s="351" t="s">
        <v>331</v>
      </c>
      <c r="C40" s="352" t="s">
        <v>568</v>
      </c>
      <c r="D40" s="353">
        <v>572</v>
      </c>
      <c r="E40" s="353">
        <f>2851+572</f>
        <v>3423</v>
      </c>
      <c r="F40" s="353">
        <v>191</v>
      </c>
    </row>
    <row r="41" spans="1:6" ht="76.5">
      <c r="A41" s="333" t="s">
        <v>1018</v>
      </c>
      <c r="B41" s="351" t="s">
        <v>332</v>
      </c>
      <c r="C41" s="352" t="s">
        <v>569</v>
      </c>
      <c r="D41" s="354">
        <f>10266674/12985817</f>
        <v>0.7906067057621403</v>
      </c>
      <c r="E41" s="354">
        <f>(10266674+55266721)/(12985817+65543547)</f>
        <v>0.834508159266386</v>
      </c>
      <c r="F41" s="354">
        <f>4223470/5131414</f>
        <v>0.8230616356427293</v>
      </c>
    </row>
    <row r="42" spans="1:6" ht="51">
      <c r="A42" s="333" t="s">
        <v>1018</v>
      </c>
      <c r="B42" s="351" t="s">
        <v>333</v>
      </c>
      <c r="C42" s="352" t="s">
        <v>570</v>
      </c>
      <c r="D42" s="355">
        <v>7848</v>
      </c>
      <c r="E42" s="355">
        <f>(10507991+56065373)/(1339+6012)</f>
        <v>9056.368385253707</v>
      </c>
      <c r="F42" s="355">
        <v>9739</v>
      </c>
    </row>
    <row r="43" spans="1:7" ht="25.5">
      <c r="A43" s="333" t="s">
        <v>1018</v>
      </c>
      <c r="B43" s="356" t="s">
        <v>334</v>
      </c>
      <c r="C43" s="357" t="s">
        <v>571</v>
      </c>
      <c r="D43" s="355">
        <v>6496</v>
      </c>
      <c r="E43" s="355">
        <f>(5410809+27405687)/(833+3962)</f>
        <v>6843.899061522419</v>
      </c>
      <c r="F43" s="355">
        <v>6844</v>
      </c>
      <c r="G43" s="358"/>
    </row>
    <row r="44" spans="1:6" ht="36.75" customHeight="1">
      <c r="A44" s="333" t="s">
        <v>1018</v>
      </c>
      <c r="B44" s="351" t="s">
        <v>335</v>
      </c>
      <c r="C44" s="352" t="s">
        <v>572</v>
      </c>
      <c r="D44" s="355">
        <v>4094</v>
      </c>
      <c r="E44" s="355">
        <f>(4855865+27861034)/E38</f>
        <v>5026.409433092641</v>
      </c>
      <c r="F44" s="355">
        <v>6235</v>
      </c>
    </row>
    <row r="45" spans="1:6" ht="51">
      <c r="A45" s="333" t="s">
        <v>1018</v>
      </c>
      <c r="B45" s="351" t="s">
        <v>336</v>
      </c>
      <c r="C45" s="352" t="s">
        <v>573</v>
      </c>
      <c r="D45" s="355">
        <v>3988</v>
      </c>
      <c r="E45" s="355">
        <f>(4621594+26815716)/(1159+5229)</f>
        <v>4921.307138384471</v>
      </c>
      <c r="F45" s="355">
        <v>6166</v>
      </c>
    </row>
    <row r="47" spans="1:6" ht="64.5" customHeight="1">
      <c r="A47" s="333" t="s">
        <v>342</v>
      </c>
      <c r="B47" s="574" t="s">
        <v>574</v>
      </c>
      <c r="C47" s="575"/>
      <c r="D47" s="575"/>
      <c r="E47" s="575"/>
      <c r="F47" s="575"/>
    </row>
    <row r="48" spans="1:6" ht="38.25">
      <c r="A48" s="333" t="s">
        <v>342</v>
      </c>
      <c r="B48" s="342"/>
      <c r="C48" s="343"/>
      <c r="D48" s="350" t="s">
        <v>319</v>
      </c>
      <c r="E48" s="350" t="s">
        <v>337</v>
      </c>
      <c r="F48" s="350" t="s">
        <v>338</v>
      </c>
    </row>
    <row r="49" spans="1:6" ht="49.5" customHeight="1">
      <c r="A49" s="333" t="s">
        <v>342</v>
      </c>
      <c r="B49" s="351" t="s">
        <v>339</v>
      </c>
      <c r="C49" s="352" t="s">
        <v>575</v>
      </c>
      <c r="D49" s="359">
        <v>46</v>
      </c>
      <c r="E49" s="359">
        <f>46+321</f>
        <v>367</v>
      </c>
      <c r="F49" s="359">
        <v>8</v>
      </c>
    </row>
    <row r="50" spans="1:6" ht="38.25">
      <c r="A50" s="333" t="s">
        <v>342</v>
      </c>
      <c r="B50" s="351" t="s">
        <v>340</v>
      </c>
      <c r="C50" s="352" t="s">
        <v>576</v>
      </c>
      <c r="D50" s="360">
        <v>3318</v>
      </c>
      <c r="E50" s="360">
        <f>(152630+1399808)/E49</f>
        <v>4230.076294277929</v>
      </c>
      <c r="F50" s="360">
        <v>1375</v>
      </c>
    </row>
    <row r="51" spans="1:6" ht="38.25">
      <c r="A51" s="333" t="s">
        <v>342</v>
      </c>
      <c r="B51" s="351" t="s">
        <v>341</v>
      </c>
      <c r="C51" s="352" t="s">
        <v>577</v>
      </c>
      <c r="D51" s="359">
        <v>52</v>
      </c>
      <c r="E51" s="359">
        <f>52+186</f>
        <v>238</v>
      </c>
      <c r="F51" s="359">
        <v>3</v>
      </c>
    </row>
    <row r="52" spans="1:6" ht="38.25">
      <c r="A52" s="333" t="s">
        <v>342</v>
      </c>
      <c r="B52" s="351" t="s">
        <v>235</v>
      </c>
      <c r="C52" s="352" t="s">
        <v>578</v>
      </c>
      <c r="D52" s="360">
        <v>9282</v>
      </c>
      <c r="E52" s="360">
        <f>(482663+1669008)/E51</f>
        <v>9040.634453781513</v>
      </c>
      <c r="F52" s="360">
        <v>8984</v>
      </c>
    </row>
    <row r="53" ht="12.75">
      <c r="A53" s="331"/>
    </row>
    <row r="54" spans="1:6" ht="12.75">
      <c r="A54" s="333" t="s">
        <v>1019</v>
      </c>
      <c r="B54" s="361" t="s">
        <v>378</v>
      </c>
      <c r="C54" s="362"/>
      <c r="D54" s="363"/>
      <c r="E54" s="363"/>
      <c r="F54" s="363"/>
    </row>
    <row r="56" spans="1:6" ht="51.75" customHeight="1">
      <c r="A56" s="621" t="s">
        <v>1020</v>
      </c>
      <c r="B56" s="586" t="s">
        <v>834</v>
      </c>
      <c r="C56" s="586"/>
      <c r="D56" s="586"/>
      <c r="E56" s="586"/>
      <c r="F56" s="622">
        <v>0.59</v>
      </c>
    </row>
    <row r="57" ht="12.75">
      <c r="F57" s="364"/>
    </row>
    <row r="58" spans="1:6" ht="30" customHeight="1">
      <c r="A58" s="621" t="s">
        <v>1021</v>
      </c>
      <c r="B58" s="623" t="s">
        <v>508</v>
      </c>
      <c r="C58" s="623"/>
      <c r="D58" s="623"/>
      <c r="E58" s="623"/>
      <c r="F58" s="624">
        <v>15616</v>
      </c>
    </row>
    <row r="60" spans="2:6" ht="27.75" customHeight="1">
      <c r="B60" s="445" t="s">
        <v>579</v>
      </c>
      <c r="C60" s="562"/>
      <c r="D60" s="562"/>
      <c r="E60" s="562"/>
      <c r="F60" s="562"/>
    </row>
    <row r="61" spans="2:6" ht="12.75">
      <c r="B61" s="185"/>
      <c r="C61" s="186"/>
      <c r="D61" s="186"/>
      <c r="E61" s="186"/>
      <c r="F61" s="186"/>
    </row>
    <row r="62" spans="1:6" ht="26.25" customHeight="1">
      <c r="A62" s="333" t="s">
        <v>1022</v>
      </c>
      <c r="B62" s="562" t="s">
        <v>379</v>
      </c>
      <c r="C62" s="562"/>
      <c r="D62" s="562"/>
      <c r="E62" s="562"/>
      <c r="F62" s="562"/>
    </row>
    <row r="63" spans="1:5" ht="12.75">
      <c r="A63" s="333" t="s">
        <v>1022</v>
      </c>
      <c r="B63" s="561" t="s">
        <v>509</v>
      </c>
      <c r="C63" s="561"/>
      <c r="D63" s="561"/>
      <c r="E63" s="341"/>
    </row>
    <row r="64" spans="1:5" ht="12.75">
      <c r="A64" s="333" t="s">
        <v>1022</v>
      </c>
      <c r="B64" s="561" t="s">
        <v>510</v>
      </c>
      <c r="C64" s="561"/>
      <c r="D64" s="561"/>
      <c r="E64" s="341"/>
    </row>
    <row r="65" spans="1:5" ht="12.75">
      <c r="A65" s="333" t="s">
        <v>1022</v>
      </c>
      <c r="B65" s="561" t="s">
        <v>511</v>
      </c>
      <c r="C65" s="561"/>
      <c r="D65" s="561"/>
      <c r="E65" s="337" t="s">
        <v>557</v>
      </c>
    </row>
    <row r="67" spans="1:6" ht="40.5" customHeight="1">
      <c r="A67" s="333" t="s">
        <v>1022</v>
      </c>
      <c r="B67" s="586" t="s">
        <v>512</v>
      </c>
      <c r="C67" s="586"/>
      <c r="D67" s="586"/>
      <c r="E67" s="586"/>
      <c r="F67" s="365"/>
    </row>
    <row r="68" spans="2:6" ht="12.75">
      <c r="B68" s="186"/>
      <c r="C68" s="54"/>
      <c r="D68" s="186"/>
      <c r="E68" s="186"/>
      <c r="F68" s="366"/>
    </row>
    <row r="69" spans="1:6" ht="25.5" customHeight="1">
      <c r="A69" s="333" t="s">
        <v>1022</v>
      </c>
      <c r="B69" s="586" t="s">
        <v>513</v>
      </c>
      <c r="C69" s="586"/>
      <c r="D69" s="586"/>
      <c r="E69" s="586"/>
      <c r="F69" s="367"/>
    </row>
    <row r="70" ht="12.75">
      <c r="F70" s="368"/>
    </row>
    <row r="71" spans="1:6" ht="26.25" customHeight="1">
      <c r="A71" s="333" t="s">
        <v>1022</v>
      </c>
      <c r="B71" s="586" t="s">
        <v>380</v>
      </c>
      <c r="C71" s="586"/>
      <c r="D71" s="586"/>
      <c r="E71" s="586"/>
      <c r="F71" s="367"/>
    </row>
    <row r="72" spans="1:6" ht="12.75" customHeight="1">
      <c r="A72" s="333"/>
      <c r="B72" s="339"/>
      <c r="C72" s="339"/>
      <c r="D72" s="339"/>
      <c r="E72" s="339"/>
      <c r="F72" s="369"/>
    </row>
    <row r="73" spans="1:6" ht="12.75" customHeight="1">
      <c r="A73" s="333" t="s">
        <v>1023</v>
      </c>
      <c r="B73" s="562" t="s">
        <v>1039</v>
      </c>
      <c r="C73" s="562"/>
      <c r="D73" s="562"/>
      <c r="E73" s="562"/>
      <c r="F73" s="562"/>
    </row>
    <row r="74" spans="1:5" ht="12.75">
      <c r="A74" s="333" t="s">
        <v>1023</v>
      </c>
      <c r="B74" s="568" t="s">
        <v>1040</v>
      </c>
      <c r="C74" s="569"/>
      <c r="D74" s="570"/>
      <c r="E74" s="370"/>
    </row>
    <row r="75" spans="1:5" ht="12.75">
      <c r="A75" s="333" t="s">
        <v>1023</v>
      </c>
      <c r="B75" s="568" t="s">
        <v>243</v>
      </c>
      <c r="C75" s="569"/>
      <c r="D75" s="570"/>
      <c r="E75" s="370"/>
    </row>
    <row r="76" spans="1:5" ht="12.75">
      <c r="A76" s="333" t="s">
        <v>1023</v>
      </c>
      <c r="B76" s="576" t="s">
        <v>835</v>
      </c>
      <c r="C76" s="577"/>
      <c r="D76" s="578"/>
      <c r="E76" s="370"/>
    </row>
    <row r="77" spans="1:5" ht="12.75">
      <c r="A77" s="333" t="s">
        <v>1023</v>
      </c>
      <c r="B77" s="576" t="s">
        <v>836</v>
      </c>
      <c r="C77" s="577"/>
      <c r="D77" s="578"/>
      <c r="E77" s="370"/>
    </row>
    <row r="78" spans="1:5" ht="12.75">
      <c r="A78" s="333" t="s">
        <v>1023</v>
      </c>
      <c r="B78" s="571" t="s">
        <v>142</v>
      </c>
      <c r="C78" s="572"/>
      <c r="D78" s="573"/>
      <c r="E78" s="337"/>
    </row>
    <row r="79" spans="1:5" ht="12.75">
      <c r="A79" s="333"/>
      <c r="B79" s="587"/>
      <c r="C79" s="575"/>
      <c r="D79" s="575"/>
      <c r="E79" s="371"/>
    </row>
    <row r="81" ht="12.75">
      <c r="B81" s="372" t="s">
        <v>240</v>
      </c>
    </row>
    <row r="82" ht="12.75" customHeight="1">
      <c r="B82" s="372"/>
    </row>
    <row r="83" spans="1:6" ht="12.75">
      <c r="A83" s="333" t="s">
        <v>1024</v>
      </c>
      <c r="B83" s="562" t="s">
        <v>381</v>
      </c>
      <c r="C83" s="562"/>
      <c r="D83" s="562"/>
      <c r="E83" s="562"/>
      <c r="F83" s="562"/>
    </row>
    <row r="84" spans="1:5" ht="12.75">
      <c r="A84" s="333" t="s">
        <v>1024</v>
      </c>
      <c r="B84" s="568" t="s">
        <v>241</v>
      </c>
      <c r="C84" s="569"/>
      <c r="D84" s="570"/>
      <c r="E84" s="337" t="s">
        <v>557</v>
      </c>
    </row>
    <row r="85" spans="1:5" ht="12.75">
      <c r="A85" s="333" t="s">
        <v>1024</v>
      </c>
      <c r="B85" s="568" t="s">
        <v>242</v>
      </c>
      <c r="C85" s="569"/>
      <c r="D85" s="570"/>
      <c r="E85" s="370"/>
    </row>
    <row r="86" spans="1:5" ht="12.75">
      <c r="A86" s="333" t="s">
        <v>1024</v>
      </c>
      <c r="B86" s="568" t="s">
        <v>243</v>
      </c>
      <c r="C86" s="569"/>
      <c r="D86" s="570"/>
      <c r="E86" s="370"/>
    </row>
    <row r="87" spans="1:5" ht="12.75">
      <c r="A87" s="333" t="s">
        <v>1024</v>
      </c>
      <c r="B87" s="568" t="s">
        <v>244</v>
      </c>
      <c r="C87" s="569"/>
      <c r="D87" s="570"/>
      <c r="E87" s="370"/>
    </row>
    <row r="88" spans="1:5" ht="12.75">
      <c r="A88" s="333" t="s">
        <v>1024</v>
      </c>
      <c r="B88" s="576" t="s">
        <v>837</v>
      </c>
      <c r="C88" s="577"/>
      <c r="D88" s="578"/>
      <c r="E88" s="370"/>
    </row>
    <row r="89" spans="1:5" ht="12.75">
      <c r="A89" s="333" t="s">
        <v>1024</v>
      </c>
      <c r="B89" s="568" t="s">
        <v>245</v>
      </c>
      <c r="C89" s="569"/>
      <c r="D89" s="570"/>
      <c r="E89" s="370"/>
    </row>
    <row r="90" spans="1:5" ht="12.75">
      <c r="A90" s="333" t="s">
        <v>1024</v>
      </c>
      <c r="B90" s="571" t="s">
        <v>142</v>
      </c>
      <c r="C90" s="572"/>
      <c r="D90" s="573"/>
      <c r="E90" s="370"/>
    </row>
    <row r="91" spans="1:5" ht="12.75">
      <c r="A91" s="333"/>
      <c r="B91" s="587"/>
      <c r="C91" s="575"/>
      <c r="D91" s="575"/>
      <c r="E91" s="371"/>
    </row>
    <row r="93" spans="1:6" ht="12.75">
      <c r="A93" s="333" t="s">
        <v>1025</v>
      </c>
      <c r="B93" s="581" t="s">
        <v>246</v>
      </c>
      <c r="C93" s="581"/>
      <c r="D93" s="581"/>
      <c r="E93" s="581"/>
      <c r="F93" s="581"/>
    </row>
    <row r="94" spans="1:6" ht="12.75">
      <c r="A94" s="333" t="s">
        <v>1025</v>
      </c>
      <c r="B94" s="561" t="s">
        <v>247</v>
      </c>
      <c r="C94" s="561"/>
      <c r="D94" s="561"/>
      <c r="E94" s="390">
        <v>38412</v>
      </c>
      <c r="F94" s="374"/>
    </row>
    <row r="95" spans="1:6" ht="12.75">
      <c r="A95" s="333" t="s">
        <v>1025</v>
      </c>
      <c r="B95" s="561" t="s">
        <v>248</v>
      </c>
      <c r="C95" s="561"/>
      <c r="D95" s="561"/>
      <c r="E95" s="373"/>
      <c r="F95" s="375"/>
    </row>
    <row r="96" spans="1:6" ht="27" customHeight="1">
      <c r="A96" s="333" t="s">
        <v>1025</v>
      </c>
      <c r="B96" s="586" t="s">
        <v>249</v>
      </c>
      <c r="C96" s="586"/>
      <c r="D96" s="586"/>
      <c r="E96" s="341"/>
      <c r="F96" s="375"/>
    </row>
    <row r="98" spans="1:6" ht="12.75">
      <c r="A98" s="333" t="s">
        <v>1026</v>
      </c>
      <c r="B98" s="562" t="s">
        <v>1042</v>
      </c>
      <c r="C98" s="562"/>
      <c r="D98" s="562"/>
      <c r="E98" s="562"/>
      <c r="F98" s="562"/>
    </row>
    <row r="99" spans="1:6" ht="12.75">
      <c r="A99" s="333" t="s">
        <v>1026</v>
      </c>
      <c r="B99" s="376" t="s">
        <v>322</v>
      </c>
      <c r="C99" s="561" t="s">
        <v>1041</v>
      </c>
      <c r="D99" s="561"/>
      <c r="E99" s="377"/>
      <c r="F99" s="378"/>
    </row>
    <row r="100" spans="1:6" ht="12.75">
      <c r="A100" s="333" t="s">
        <v>1026</v>
      </c>
      <c r="B100" s="588"/>
      <c r="C100" s="588"/>
      <c r="D100" s="379" t="s">
        <v>292</v>
      </c>
      <c r="E100" s="359" t="s">
        <v>293</v>
      </c>
      <c r="F100" s="378"/>
    </row>
    <row r="101" spans="1:6" ht="12.75">
      <c r="A101" s="333" t="s">
        <v>1026</v>
      </c>
      <c r="B101" s="380" t="s">
        <v>325</v>
      </c>
      <c r="C101" s="381" t="s">
        <v>1043</v>
      </c>
      <c r="D101" s="341" t="s">
        <v>557</v>
      </c>
      <c r="E101" s="341"/>
      <c r="F101" s="378"/>
    </row>
    <row r="102" spans="1:4" ht="12.75">
      <c r="A102" s="333" t="s">
        <v>1026</v>
      </c>
      <c r="B102" s="382"/>
      <c r="C102" s="381" t="s">
        <v>1044</v>
      </c>
      <c r="D102" s="391">
        <v>38443</v>
      </c>
    </row>
    <row r="104" spans="1:3" ht="12.75">
      <c r="A104" s="333" t="s">
        <v>1027</v>
      </c>
      <c r="B104" s="581" t="s">
        <v>1045</v>
      </c>
      <c r="C104" s="581"/>
    </row>
    <row r="105" spans="1:4" ht="12.75">
      <c r="A105" s="333" t="s">
        <v>1027</v>
      </c>
      <c r="B105" s="561" t="s">
        <v>1046</v>
      </c>
      <c r="C105" s="561"/>
      <c r="D105" s="373"/>
    </row>
    <row r="106" spans="1:4" ht="12.75">
      <c r="A106" s="333" t="s">
        <v>1027</v>
      </c>
      <c r="B106" s="561" t="s">
        <v>1047</v>
      </c>
      <c r="C106" s="561"/>
      <c r="D106" s="383"/>
    </row>
    <row r="108" ht="12.75">
      <c r="B108" s="372" t="s">
        <v>78</v>
      </c>
    </row>
    <row r="109" ht="12.75" customHeight="1">
      <c r="B109" s="187" t="s">
        <v>382</v>
      </c>
    </row>
    <row r="110" spans="1:3" ht="12.75">
      <c r="A110" s="333" t="s">
        <v>1028</v>
      </c>
      <c r="B110" s="581" t="s">
        <v>79</v>
      </c>
      <c r="C110" s="581"/>
    </row>
    <row r="111" spans="1:4" ht="12.75">
      <c r="A111" s="333" t="s">
        <v>1028</v>
      </c>
      <c r="B111" s="589" t="s">
        <v>80</v>
      </c>
      <c r="C111" s="589"/>
      <c r="D111" s="589"/>
    </row>
    <row r="112" spans="1:5" ht="12.75">
      <c r="A112" s="333" t="s">
        <v>1028</v>
      </c>
      <c r="B112" s="561" t="s">
        <v>81</v>
      </c>
      <c r="C112" s="561"/>
      <c r="D112" s="590"/>
      <c r="E112" s="341" t="s">
        <v>557</v>
      </c>
    </row>
    <row r="113" spans="1:5" ht="12.75">
      <c r="A113" s="333" t="s">
        <v>1028</v>
      </c>
      <c r="B113" s="561" t="s">
        <v>82</v>
      </c>
      <c r="C113" s="561"/>
      <c r="D113" s="561"/>
      <c r="E113" s="341" t="s">
        <v>557</v>
      </c>
    </row>
    <row r="114" spans="1:5" ht="12.75">
      <c r="A114" s="333" t="s">
        <v>1028</v>
      </c>
      <c r="B114" s="561" t="s">
        <v>83</v>
      </c>
      <c r="C114" s="561"/>
      <c r="D114" s="561"/>
      <c r="E114" s="341" t="s">
        <v>557</v>
      </c>
    </row>
    <row r="116" spans="1:4" ht="12.75">
      <c r="A116" s="333" t="s">
        <v>1028</v>
      </c>
      <c r="B116" s="589" t="s">
        <v>84</v>
      </c>
      <c r="C116" s="589"/>
      <c r="D116" s="589"/>
    </row>
    <row r="117" spans="1:5" ht="12.75">
      <c r="A117" s="333" t="s">
        <v>1028</v>
      </c>
      <c r="B117" s="561" t="s">
        <v>85</v>
      </c>
      <c r="C117" s="561"/>
      <c r="D117" s="561"/>
      <c r="E117" s="341"/>
    </row>
    <row r="118" spans="1:5" ht="12.75">
      <c r="A118" s="333" t="s">
        <v>1028</v>
      </c>
      <c r="B118" s="561" t="s">
        <v>86</v>
      </c>
      <c r="C118" s="561"/>
      <c r="D118" s="561"/>
      <c r="E118" s="341"/>
    </row>
    <row r="119" spans="1:5" ht="12.75">
      <c r="A119" s="333" t="s">
        <v>1028</v>
      </c>
      <c r="B119" s="561" t="s">
        <v>87</v>
      </c>
      <c r="C119" s="561"/>
      <c r="D119" s="561"/>
      <c r="E119" s="341"/>
    </row>
    <row r="120" spans="1:5" s="387" customFormat="1" ht="12.75">
      <c r="A120" s="384"/>
      <c r="B120" s="385"/>
      <c r="C120" s="385"/>
      <c r="D120" s="385"/>
      <c r="E120" s="386"/>
    </row>
    <row r="121" spans="1:5" ht="12.75">
      <c r="A121" s="333" t="s">
        <v>1028</v>
      </c>
      <c r="B121" s="561" t="s">
        <v>88</v>
      </c>
      <c r="C121" s="561"/>
      <c r="D121" s="561"/>
      <c r="E121" s="341" t="s">
        <v>557</v>
      </c>
    </row>
    <row r="122" spans="1:5" ht="12.75">
      <c r="A122" s="333" t="s">
        <v>1028</v>
      </c>
      <c r="B122" s="561" t="s">
        <v>89</v>
      </c>
      <c r="C122" s="561"/>
      <c r="D122" s="561"/>
      <c r="E122" s="341" t="s">
        <v>557</v>
      </c>
    </row>
    <row r="123" spans="1:5" ht="12.75">
      <c r="A123" s="333" t="s">
        <v>1028</v>
      </c>
      <c r="B123" s="561" t="s">
        <v>90</v>
      </c>
      <c r="C123" s="561"/>
      <c r="D123" s="561"/>
      <c r="E123" s="341"/>
    </row>
    <row r="124" spans="1:5" ht="12.75">
      <c r="A124" s="333" t="s">
        <v>1028</v>
      </c>
      <c r="B124" s="561" t="s">
        <v>91</v>
      </c>
      <c r="C124" s="561"/>
      <c r="D124" s="561"/>
      <c r="E124" s="341" t="s">
        <v>557</v>
      </c>
    </row>
    <row r="125" spans="1:5" ht="12.75">
      <c r="A125" s="333" t="s">
        <v>1028</v>
      </c>
      <c r="B125" s="558" t="s">
        <v>142</v>
      </c>
      <c r="C125" s="559"/>
      <c r="D125" s="560"/>
      <c r="E125" s="370"/>
    </row>
    <row r="127" spans="1:3" ht="12.75">
      <c r="A127" s="333" t="s">
        <v>1029</v>
      </c>
      <c r="B127" s="581" t="s">
        <v>92</v>
      </c>
      <c r="C127" s="581"/>
    </row>
    <row r="128" spans="1:3" ht="12.75">
      <c r="A128" s="333" t="s">
        <v>1029</v>
      </c>
      <c r="B128" s="581" t="s">
        <v>1048</v>
      </c>
      <c r="C128" s="581"/>
    </row>
    <row r="129" spans="1:5" ht="12.75">
      <c r="A129" s="333" t="s">
        <v>1029</v>
      </c>
      <c r="B129" s="561" t="s">
        <v>93</v>
      </c>
      <c r="C129" s="561"/>
      <c r="D129" s="561"/>
      <c r="E129" s="341" t="s">
        <v>557</v>
      </c>
    </row>
    <row r="130" spans="1:5" ht="12.75">
      <c r="A130" s="333" t="s">
        <v>1029</v>
      </c>
      <c r="B130" s="561" t="s">
        <v>94</v>
      </c>
      <c r="C130" s="561"/>
      <c r="D130" s="561"/>
      <c r="E130" s="341" t="s">
        <v>557</v>
      </c>
    </row>
    <row r="131" spans="1:5" ht="12.75">
      <c r="A131" s="333" t="s">
        <v>1029</v>
      </c>
      <c r="B131" s="561" t="s">
        <v>95</v>
      </c>
      <c r="C131" s="561"/>
      <c r="D131" s="561"/>
      <c r="E131" s="341" t="s">
        <v>557</v>
      </c>
    </row>
    <row r="132" spans="1:5" ht="12.75">
      <c r="A132" s="333" t="s">
        <v>1029</v>
      </c>
      <c r="B132" s="561" t="s">
        <v>96</v>
      </c>
      <c r="C132" s="561"/>
      <c r="D132" s="561"/>
      <c r="E132" s="341" t="s">
        <v>557</v>
      </c>
    </row>
    <row r="133" spans="1:5" ht="12.75">
      <c r="A133" s="333" t="s">
        <v>1029</v>
      </c>
      <c r="B133" s="561" t="s">
        <v>514</v>
      </c>
      <c r="C133" s="561"/>
      <c r="D133" s="561"/>
      <c r="E133" s="341" t="s">
        <v>557</v>
      </c>
    </row>
    <row r="134" spans="1:5" ht="12.75">
      <c r="A134" s="333" t="s">
        <v>1029</v>
      </c>
      <c r="B134" s="561" t="s">
        <v>97</v>
      </c>
      <c r="C134" s="561"/>
      <c r="D134" s="561"/>
      <c r="E134" s="341"/>
    </row>
    <row r="135" spans="1:5" ht="12.75">
      <c r="A135" s="333" t="s">
        <v>1029</v>
      </c>
      <c r="B135" s="561" t="s">
        <v>98</v>
      </c>
      <c r="C135" s="561"/>
      <c r="D135" s="561"/>
      <c r="E135" s="341" t="s">
        <v>557</v>
      </c>
    </row>
    <row r="136" spans="1:5" ht="12.75">
      <c r="A136" s="333" t="s">
        <v>1029</v>
      </c>
      <c r="B136" s="571" t="s">
        <v>142</v>
      </c>
      <c r="C136" s="572"/>
      <c r="D136" s="573"/>
      <c r="E136" s="370"/>
    </row>
    <row r="137" spans="1:5" ht="12.75">
      <c r="A137" s="333"/>
      <c r="B137" s="587"/>
      <c r="C137" s="575"/>
      <c r="D137" s="575"/>
      <c r="E137" s="371"/>
    </row>
    <row r="139" spans="1:6" ht="12.75">
      <c r="A139" s="333" t="s">
        <v>1030</v>
      </c>
      <c r="B139" s="581" t="s">
        <v>919</v>
      </c>
      <c r="C139" s="581"/>
      <c r="D139" s="581"/>
      <c r="E139" s="581"/>
      <c r="F139" s="581"/>
    </row>
    <row r="140" spans="1:5" ht="12.75">
      <c r="A140" s="333" t="s">
        <v>1030</v>
      </c>
      <c r="B140" s="567"/>
      <c r="C140" s="567"/>
      <c r="D140" s="388" t="s">
        <v>99</v>
      </c>
      <c r="E140" s="388" t="s">
        <v>100</v>
      </c>
    </row>
    <row r="141" spans="1:5" ht="12.75">
      <c r="A141" s="333" t="s">
        <v>1030</v>
      </c>
      <c r="B141" s="579" t="s">
        <v>101</v>
      </c>
      <c r="C141" s="579"/>
      <c r="D141" s="341" t="s">
        <v>557</v>
      </c>
      <c r="E141" s="341" t="s">
        <v>557</v>
      </c>
    </row>
    <row r="142" spans="1:5" ht="12.75">
      <c r="A142" s="333" t="s">
        <v>1030</v>
      </c>
      <c r="B142" s="579" t="s">
        <v>102</v>
      </c>
      <c r="C142" s="579"/>
      <c r="D142" s="388"/>
      <c r="E142" s="388"/>
    </row>
    <row r="143" spans="1:5" ht="12.75">
      <c r="A143" s="333" t="s">
        <v>1030</v>
      </c>
      <c r="B143" s="579" t="s">
        <v>103</v>
      </c>
      <c r="C143" s="579"/>
      <c r="D143" s="341" t="s">
        <v>557</v>
      </c>
      <c r="E143" s="341" t="s">
        <v>557</v>
      </c>
    </row>
    <row r="144" spans="1:5" ht="12.75">
      <c r="A144" s="333" t="s">
        <v>1030</v>
      </c>
      <c r="B144" s="579" t="s">
        <v>104</v>
      </c>
      <c r="C144" s="579"/>
      <c r="D144" s="341" t="s">
        <v>557</v>
      </c>
      <c r="E144" s="388"/>
    </row>
    <row r="145" spans="1:5" ht="12.75">
      <c r="A145" s="333" t="s">
        <v>1030</v>
      </c>
      <c r="B145" s="579" t="s">
        <v>105</v>
      </c>
      <c r="C145" s="579"/>
      <c r="D145" s="388"/>
      <c r="E145" s="388"/>
    </row>
    <row r="146" spans="1:5" ht="12.75">
      <c r="A146" s="333" t="s">
        <v>1030</v>
      </c>
      <c r="B146" s="579" t="s">
        <v>106</v>
      </c>
      <c r="C146" s="579"/>
      <c r="D146" s="388"/>
      <c r="E146" s="389"/>
    </row>
    <row r="147" spans="1:5" ht="12.75">
      <c r="A147" s="333" t="s">
        <v>1030</v>
      </c>
      <c r="B147" s="579" t="s">
        <v>107</v>
      </c>
      <c r="C147" s="579"/>
      <c r="D147" s="388"/>
      <c r="E147" s="388"/>
    </row>
    <row r="148" spans="1:5" ht="12.75">
      <c r="A148" s="333" t="s">
        <v>1030</v>
      </c>
      <c r="B148" s="579" t="s">
        <v>419</v>
      </c>
      <c r="C148" s="579"/>
      <c r="D148" s="388"/>
      <c r="E148" s="388"/>
    </row>
    <row r="149" spans="1:5" ht="12.75">
      <c r="A149" s="333" t="s">
        <v>1030</v>
      </c>
      <c r="B149" s="579" t="s">
        <v>108</v>
      </c>
      <c r="C149" s="579"/>
      <c r="D149" s="341" t="s">
        <v>557</v>
      </c>
      <c r="E149" s="341" t="s">
        <v>557</v>
      </c>
    </row>
    <row r="150" spans="1:5" ht="12.75">
      <c r="A150" s="333" t="s">
        <v>1030</v>
      </c>
      <c r="B150" s="579" t="s">
        <v>109</v>
      </c>
      <c r="C150" s="579"/>
      <c r="D150" s="388"/>
      <c r="E150" s="388"/>
    </row>
    <row r="151" spans="1:5" ht="12.75">
      <c r="A151" s="333" t="s">
        <v>1030</v>
      </c>
      <c r="B151" s="579" t="s">
        <v>110</v>
      </c>
      <c r="C151" s="579"/>
      <c r="D151" s="388"/>
      <c r="E151" s="341" t="s">
        <v>557</v>
      </c>
    </row>
  </sheetData>
  <mergeCells count="101">
    <mergeCell ref="B133:D133"/>
    <mergeCell ref="B134:D134"/>
    <mergeCell ref="B135:D135"/>
    <mergeCell ref="B139:F139"/>
    <mergeCell ref="B136:D136"/>
    <mergeCell ref="B137:D137"/>
    <mergeCell ref="B129:D129"/>
    <mergeCell ref="B130:D130"/>
    <mergeCell ref="B131:D131"/>
    <mergeCell ref="B132:D132"/>
    <mergeCell ref="B127:C127"/>
    <mergeCell ref="B116:D116"/>
    <mergeCell ref="B111:D111"/>
    <mergeCell ref="B128:C128"/>
    <mergeCell ref="B112:D112"/>
    <mergeCell ref="B113:D113"/>
    <mergeCell ref="B114:D114"/>
    <mergeCell ref="B117:D117"/>
    <mergeCell ref="B118:D118"/>
    <mergeCell ref="B119:D119"/>
    <mergeCell ref="B121:D121"/>
    <mergeCell ref="B105:C105"/>
    <mergeCell ref="B106:C106"/>
    <mergeCell ref="B125:D125"/>
    <mergeCell ref="B110:C110"/>
    <mergeCell ref="B122:D122"/>
    <mergeCell ref="B123:D123"/>
    <mergeCell ref="B124:D124"/>
    <mergeCell ref="B98:F98"/>
    <mergeCell ref="B100:C100"/>
    <mergeCell ref="C99:D99"/>
    <mergeCell ref="B104:C104"/>
    <mergeCell ref="B93:F93"/>
    <mergeCell ref="B94:D94"/>
    <mergeCell ref="B95:D95"/>
    <mergeCell ref="B96:D96"/>
    <mergeCell ref="B79:D79"/>
    <mergeCell ref="B65:D65"/>
    <mergeCell ref="B69:E69"/>
    <mergeCell ref="B83:F83"/>
    <mergeCell ref="B73:F73"/>
    <mergeCell ref="B74:D74"/>
    <mergeCell ref="B67:E67"/>
    <mergeCell ref="B71:E71"/>
    <mergeCell ref="B77:D77"/>
    <mergeCell ref="B78:D78"/>
    <mergeCell ref="B91:D91"/>
    <mergeCell ref="B84:D84"/>
    <mergeCell ref="B85:D85"/>
    <mergeCell ref="B86:D86"/>
    <mergeCell ref="B75:D75"/>
    <mergeCell ref="B76:D76"/>
    <mergeCell ref="B56:E56"/>
    <mergeCell ref="B60:F60"/>
    <mergeCell ref="B63:D63"/>
    <mergeCell ref="B64:D64"/>
    <mergeCell ref="B149:C149"/>
    <mergeCell ref="B150:C150"/>
    <mergeCell ref="B151:C151"/>
    <mergeCell ref="B3:D3"/>
    <mergeCell ref="B4:F4"/>
    <mergeCell ref="B6:D6"/>
    <mergeCell ref="B7:D7"/>
    <mergeCell ref="B145:C145"/>
    <mergeCell ref="B146:C146"/>
    <mergeCell ref="B147:C147"/>
    <mergeCell ref="B148:C148"/>
    <mergeCell ref="B141:C141"/>
    <mergeCell ref="B142:C142"/>
    <mergeCell ref="B143:C143"/>
    <mergeCell ref="B144:C144"/>
    <mergeCell ref="B140:C140"/>
    <mergeCell ref="B89:D89"/>
    <mergeCell ref="B90:D90"/>
    <mergeCell ref="B29:D29"/>
    <mergeCell ref="B58:E58"/>
    <mergeCell ref="B62:F62"/>
    <mergeCell ref="B31:F31"/>
    <mergeCell ref="B47:F47"/>
    <mergeCell ref="B87:D87"/>
    <mergeCell ref="B88:D88"/>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s>
  <printOptions/>
  <pageMargins left="0.75" right="0.75" top="1" bottom="1" header="0.5" footer="0.5"/>
  <pageSetup horizontalDpi="600" verticalDpi="600" orientation="portrait" scale="95" r:id="rId1"/>
  <headerFooter alignWithMargins="0">
    <oddHeader>&amp;CIllinois State University Common Data Set 2005-06</oddHeader>
    <oddFooter>&amp;C&amp;A&amp;RPage &amp;P</oddFooter>
  </headerFooter>
  <rowBreaks count="2" manualBreakCount="2">
    <brk id="46"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Linda</cp:lastModifiedBy>
  <cp:lastPrinted>2006-01-12T17:19:54Z</cp:lastPrinted>
  <dcterms:created xsi:type="dcterms:W3CDTF">2001-06-11T17:38:48Z</dcterms:created>
  <dcterms:modified xsi:type="dcterms:W3CDTF">2006-01-12T17:21:36Z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1518376375</vt:i4>
  </property>
  <property fmtid="{D5CDD505-2E9C-101B-9397-08002B2CF9AE}" pid="3" name="_EmailSubject">
    <vt:lpwstr>Data to be Posted on Common Data Set.org web site</vt:lpwstr>
  </property>
  <property fmtid="{D5CDD505-2E9C-101B-9397-08002B2CF9AE}" pid="4" name="_AuthorEmail">
    <vt:lpwstr>Stephen.Sauermelch@thomson.com</vt:lpwstr>
  </property>
  <property fmtid="{D5CDD505-2E9C-101B-9397-08002B2CF9AE}" pid="5" name="_AuthorEmailDisplayName">
    <vt:lpwstr>Sauermelch, Stephen</vt:lpwstr>
  </property>
  <property fmtid="{D5CDD505-2E9C-101B-9397-08002B2CF9AE}" pid="6" name="_PreviousAdHocReviewCycleID">
    <vt:i4>-846212095</vt:i4>
  </property>
  <property fmtid="{D5CDD505-2E9C-101B-9397-08002B2CF9AE}" pid="7" name="_ReviewingToolsShownOnce">
    <vt:lpwstr/>
  </property>
</Properties>
</file>