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5491" windowWidth="7290" windowHeight="12165" tabRatio="752" activeTab="0"/>
  </bookViews>
  <sheets>
    <sheet name="Tbl Contents" sheetId="1" r:id="rId1"/>
    <sheet name="Pg 1" sheetId="2" r:id="rId2"/>
    <sheet name="All_ Ethnic" sheetId="3" r:id="rId3"/>
    <sheet name="Dept" sheetId="4" r:id="rId4"/>
    <sheet name="Seq" sheetId="5" r:id="rId5"/>
    <sheet name="New  Ethnic" sheetId="6" r:id="rId6"/>
    <sheet name="New Undergrad" sheetId="7" r:id="rId7"/>
    <sheet name="New Grad" sheetId="8" r:id="rId8"/>
    <sheet name="NewCl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5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'All_ Ethnic'!$A$1:$N$45</definedName>
    <definedName name="_xlnm.Print_Area" localSheetId="3">'Dept'!$A$1:$O$61</definedName>
    <definedName name="_xlnm.Print_Area" localSheetId="5">'New  Ethnic'!$A$1:$N$46</definedName>
    <definedName name="_xlnm.Print_Area" localSheetId="7">'New Grad'!$A$1:$H$91</definedName>
    <definedName name="_xlnm.Print_Area" localSheetId="6">'New Undergrad'!$A$8:$L$195</definedName>
    <definedName name="_xlnm.Print_Area" localSheetId="8">'NewClAdm'!$A$1:$H$23</definedName>
    <definedName name="_xlnm.Print_Area" localSheetId="1">'Pg 1'!$A$1:$M$41</definedName>
    <definedName name="_xlnm.Print_Area" localSheetId="4">'Seq'!$A$6:$M$305</definedName>
    <definedName name="_xlnm.Print_Titles" localSheetId="7">'New Grad'!$1:$6</definedName>
    <definedName name="_xlnm.Print_Titles" localSheetId="6">'New Undergrad'!$1:$7</definedName>
    <definedName name="_xlnm.Print_Titles" localSheetId="4">'Seq'!$1:$5</definedName>
  </definedNames>
  <calcPr fullCalcOnLoad="1"/>
</workbook>
</file>

<file path=xl/sharedStrings.xml><?xml version="1.0" encoding="utf-8"?>
<sst xmlns="http://schemas.openxmlformats.org/spreadsheetml/2006/main" count="1374" uniqueCount="751">
  <si>
    <t xml:space="preserve">BME - Instrumental-Orchestra                                                                                                                  </t>
  </si>
  <si>
    <t xml:space="preserve">BM- Voice Performance                                                                                                                           </t>
  </si>
  <si>
    <t xml:space="preserve">Liberal Arts BA/BS                                                                                                                                        </t>
  </si>
  <si>
    <t xml:space="preserve">Liberal Arts BA/BS - Musical Theatre                                                                                                                      </t>
  </si>
  <si>
    <t xml:space="preserve">Liberal Arts BA/BS - Music Business                                                                                                                       </t>
  </si>
  <si>
    <t xml:space="preserve">School of Theatre Total           </t>
  </si>
  <si>
    <t>Mennonite College of Nursing Total</t>
  </si>
  <si>
    <t>Non Degree Seeking (no CIP)</t>
  </si>
  <si>
    <t>Maj-Seq</t>
  </si>
  <si>
    <t>Major</t>
  </si>
  <si>
    <t xml:space="preserve">Family &amp; Consumer Sciences  </t>
  </si>
  <si>
    <t xml:space="preserve">IS - Systems Development                                                                                                                       </t>
  </si>
  <si>
    <t xml:space="preserve">IS - Internet Application Development                                                                               </t>
  </si>
  <si>
    <t>School/Kinesiology &amp; Recreation</t>
  </si>
  <si>
    <t xml:space="preserve">NNR - Recreation Administration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</si>
  <si>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</si>
  <si>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Psychology/Sport &amp; Physical Activity                                                                                              </t>
  </si>
  <si>
    <t>Biological Sciences</t>
  </si>
  <si>
    <t xml:space="preserve">Electricity, Natural Gas, &amp; Telecom Econ                                                                                  </t>
  </si>
  <si>
    <t xml:space="preserve">Applied Community &amp; Economic Dev                                                                                                 </t>
  </si>
  <si>
    <t xml:space="preserve">Geography - Geology </t>
  </si>
  <si>
    <t>Languages, Literatures &amp; Cultures</t>
  </si>
  <si>
    <t xml:space="preserve">Elementary &amp; Middle School Mathematics Ed                                                                                       </t>
  </si>
  <si>
    <t xml:space="preserve">Applied Community &amp; Econ Development                                                                                                            </t>
  </si>
  <si>
    <t>Educational Admin &amp; Found</t>
  </si>
  <si>
    <t xml:space="preserve">Learning Behavior Int Spec 2/Transition Spec                                                                                  </t>
  </si>
  <si>
    <t>Director of Special Education - Post-Master's</t>
  </si>
  <si>
    <t>Mennonite College of Nursing</t>
  </si>
  <si>
    <t xml:space="preserve">Family Nurse Practitioner                                                                                                                       </t>
  </si>
  <si>
    <t xml:space="preserve">Nursing Systems Administration                                                                                                                  </t>
  </si>
  <si>
    <t xml:space="preserve">Clinical Nurse Leader                                                                                                                           </t>
  </si>
  <si>
    <t>Technology</t>
  </si>
  <si>
    <t xml:space="preserve">Technology/Project Management                                                                                        </t>
  </si>
  <si>
    <t xml:space="preserve">Technology/Training &amp; Development                                                                                         </t>
  </si>
  <si>
    <t>Women's and Gender Studies</t>
  </si>
  <si>
    <t xml:space="preserve">Women's and Gender Studies                                                                  </t>
  </si>
  <si>
    <t>Fall 2007 On-Campus New Graduate Students by Major/Sequence</t>
  </si>
  <si>
    <t xml:space="preserve">Recreation &amp; Park Administration                                                                                                                                </t>
  </si>
  <si>
    <t xml:space="preserve">Finance                                                                                                                                                         </t>
  </si>
  <si>
    <t xml:space="preserve">Music                                                                                                                                                           </t>
  </si>
  <si>
    <t xml:space="preserve">Interdisciplinary Studies - Multidisciplinary Studies                                                                                                           </t>
  </si>
  <si>
    <t>Fall Semester 2007</t>
  </si>
  <si>
    <t xml:space="preserve">Agribusiness - Horticulture                                                                                                                                      </t>
  </si>
  <si>
    <t>85-0</t>
  </si>
  <si>
    <t>25-90</t>
  </si>
  <si>
    <t>76-0</t>
  </si>
  <si>
    <t>207-57</t>
  </si>
  <si>
    <t>207-70</t>
  </si>
  <si>
    <t>28-0</t>
  </si>
  <si>
    <t>58-2</t>
  </si>
  <si>
    <t xml:space="preserve">Agribusiness - Food Industry Management                                                                                                                                     </t>
  </si>
  <si>
    <t xml:space="preserve">BSC - Behavior, Ecology, Evolution &amp; Systematics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</si>
  <si>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</si>
  <si>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 xml:space="preserve"> Electricity, Natural Gas &amp; Telecommunications Econ                                                                                 </t>
  </si>
  <si>
    <t>244-20</t>
  </si>
  <si>
    <t xml:space="preserve">Music Education (BME) - Choral-General-Vocal                                                                                                                    </t>
  </si>
  <si>
    <t xml:space="preserve">Music Education (BME) - Choral-General-Keyboard                                                                                                                 </t>
  </si>
  <si>
    <t xml:space="preserve">Music Education (BME) - Instrumental-Band                                                                                                                       </t>
  </si>
  <si>
    <t xml:space="preserve">Music Education (BME) - Instrumental-Orchestra                                                                                                                  </t>
  </si>
  <si>
    <t>70-5</t>
  </si>
  <si>
    <t xml:space="preserve">Theatre - Dance Performance                                                                                                                                     </t>
  </si>
  <si>
    <t>70-91</t>
  </si>
  <si>
    <t xml:space="preserve">Theatre - Dance Education                                                                                                                                       </t>
  </si>
  <si>
    <t xml:space="preserve">Nursing (MSN) - Nursing Systems Administration                                                                                                                  </t>
  </si>
  <si>
    <t>112-3</t>
  </si>
  <si>
    <t xml:space="preserve">Nursing (MSN) - Clinical Nurse Leader                                                                                                                           </t>
  </si>
  <si>
    <t>Unclass</t>
  </si>
  <si>
    <t>Agriculture Total</t>
  </si>
  <si>
    <t>Criminal Justice Sciences Total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</si>
  <si>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</si>
  <si>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</si>
  <si>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</si>
  <si>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>School of Information Technology Total</t>
  </si>
  <si>
    <t>School of Kinesiology and Recreation Total</t>
  </si>
  <si>
    <t xml:space="preserve">Technology Total                 </t>
  </si>
  <si>
    <t xml:space="preserve">Athletic Training                                                                                                                                               </t>
  </si>
  <si>
    <t xml:space="preserve">Exercise Science                                                                                                                                                </t>
  </si>
  <si>
    <t xml:space="preserve">Physical Education                                                                                                                                              </t>
  </si>
  <si>
    <t xml:space="preserve">Kinesiology &amp; Recreation                            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</si>
  <si>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</si>
  <si>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</si>
  <si>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</si>
  <si>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 xml:space="preserve">Technology                     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</si>
  <si>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</si>
  <si>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</si>
  <si>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</si>
  <si>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</si>
  <si>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</si>
  <si>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Biochemistry/Molecular Biology                                                                                                                                  </t>
  </si>
  <si>
    <t xml:space="preserve">Biological Sciences                                                                                                                                             </t>
  </si>
  <si>
    <t xml:space="preserve">Conservation Biology                 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</si>
  <si>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</si>
  <si>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</si>
  <si>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</si>
  <si>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 xml:space="preserve">Chemistry                                                                                                                                                       </t>
  </si>
  <si>
    <t xml:space="preserve">Chemistry Teacher Education                                                                                                                                     </t>
  </si>
  <si>
    <t xml:space="preserve">Applied Economics                                                                                                                                               </t>
  </si>
  <si>
    <t>142-1</t>
  </si>
  <si>
    <t xml:space="preserve">Economics                                                                                                                                                       </t>
  </si>
  <si>
    <t xml:space="preserve">English Studies                                                                                                                                                 </t>
  </si>
  <si>
    <t xml:space="preserve">Writing                                                                                                                                                         </t>
  </si>
  <si>
    <t xml:space="preserve">The Teaching of Writing                                                                                                                                         </t>
  </si>
  <si>
    <t xml:space="preserve">Professional Writing                                                                                                                                            </t>
  </si>
  <si>
    <t xml:space="preserve">English                                                                                                                                                         </t>
  </si>
  <si>
    <t xml:space="preserve">English Publishing Nonprofit Literary Arts                                                                                                                      </t>
  </si>
  <si>
    <t xml:space="preserve">English Teacher Education                                                                                                                                       </t>
  </si>
  <si>
    <t xml:space="preserve">Geology                                                                                                                                                         </t>
  </si>
  <si>
    <t xml:space="preserve">Earth &amp; Space Science Education                                                                                                                                 </t>
  </si>
  <si>
    <t xml:space="preserve">Geography                                                                                                                                                       </t>
  </si>
  <si>
    <t xml:space="preserve">Geography Teacher Education                                                                                                                                     </t>
  </si>
  <si>
    <t xml:space="preserve">Hydrogeology                                                                                                                                                    </t>
  </si>
  <si>
    <t xml:space="preserve">Social Sciences Education                                                                                                                                       </t>
  </si>
  <si>
    <t xml:space="preserve">History                                                                                                                                                         </t>
  </si>
  <si>
    <t xml:space="preserve">History Teacher Education                                                                                                                                       </t>
  </si>
  <si>
    <t xml:space="preserve">French                                                                                                                                                          </t>
  </si>
  <si>
    <t xml:space="preserve">French Teacher Education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</si>
  <si>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          </t>
  </si>
  <si>
    <t xml:space="preserve">German Teacher Education                                                                                                                                        </t>
  </si>
  <si>
    <t xml:space="preserve">Languages, Literatures, and Cultures                                                                                                                            </t>
  </si>
  <si>
    <t xml:space="preserve">Spanish                                                                                                                                                         </t>
  </si>
  <si>
    <t xml:space="preserve">Spanish Teacher Education                                                                                                                                       </t>
  </si>
  <si>
    <t xml:space="preserve">Mathematics Education                                                                                                                                           </t>
  </si>
  <si>
    <t xml:space="preserve">Mathematics                                                                                                                                                     </t>
  </si>
  <si>
    <t xml:space="preserve">Mathematics - Statistics                                                                                                                                        </t>
  </si>
  <si>
    <t xml:space="preserve">Mathematics Teacher Education                                                                                                                                   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</si>
  <si>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</si>
  <si>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                                                                                                                                  </t>
  </si>
  <si>
    <t xml:space="preserve">Physics - Computer Physics                                                                                                                                      </t>
  </si>
  <si>
    <t xml:space="preserve">Physics - Engineering Physics                                                                                                                                   </t>
  </si>
  <si>
    <t xml:space="preserve">Physics Teacher Education                                                                                                                                       </t>
  </si>
  <si>
    <t xml:space="preserve">Political Science                                                                                                                                               </t>
  </si>
  <si>
    <t xml:space="preserve">Political Science - Public Service                                                                                                                              </t>
  </si>
  <si>
    <t xml:space="preserve">POS - Applied Community Development                                                                                                               </t>
  </si>
  <si>
    <t xml:space="preserve">POS - Global Politics and Culture                                                                                                                 </t>
  </si>
  <si>
    <t xml:space="preserve">Clinical-Counseling Psychology                                                                                                                                  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</si>
  <si>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</si>
  <si>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</si>
  <si>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</si>
  <si>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</si>
  <si>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</si>
  <si>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 xml:space="preserve">School Psychology                                                                                                                                               </t>
  </si>
  <si>
    <t xml:space="preserve">Journalism                                                                                                                                                      </t>
  </si>
  <si>
    <t xml:space="preserve">Journalism - Broadcast Journalism                                                                                                                               </t>
  </si>
  <si>
    <t xml:space="preserve">Journalism - News Editorial                                                                                                                                     </t>
  </si>
  <si>
    <t xml:space="preserve">Journalism - Visual Communication                                                                                                                               </t>
  </si>
  <si>
    <t xml:space="preserve">Mass Communication                                                                                                                                              </t>
  </si>
  <si>
    <t xml:space="preserve">Mass Communication - Interactive Media                                                                                                                          </t>
  </si>
  <si>
    <t xml:space="preserve">Mass Communication - Radio                                                                                                                                      </t>
  </si>
  <si>
    <t xml:space="preserve">Mass Communication - Television                                                                                                                                 </t>
  </si>
  <si>
    <t xml:space="preserve">Public Relations                                                                                                                                                </t>
  </si>
  <si>
    <t xml:space="preserve">Communication                                                                                                                                                   </t>
  </si>
  <si>
    <t xml:space="preserve">Communication Studies                                                                                                                                           </t>
  </si>
  <si>
    <t xml:space="preserve">Communication Studies Teacher Education                                                                                                                         </t>
  </si>
  <si>
    <t xml:space="preserve">Bachelor of Social Work                                                                                                                                         </t>
  </si>
  <si>
    <t xml:space="preserve">Social Work                                                                                                                                                     </t>
  </si>
  <si>
    <t xml:space="preserve">Historical Archaeology                                                                                                                                          </t>
  </si>
  <si>
    <t xml:space="preserve">Sociology                                                                                                                                                       </t>
  </si>
  <si>
    <t xml:space="preserve">Anthropology                                                                                                                                                    </t>
  </si>
  <si>
    <t>162-0</t>
  </si>
  <si>
    <t>Fall 2007</t>
  </si>
  <si>
    <t>Fall 2007 (On-Campus)</t>
  </si>
  <si>
    <t>1-4</t>
  </si>
  <si>
    <t xml:space="preserve">Agriculture - Agribusiness                                                                                                                                      </t>
  </si>
  <si>
    <t>1-6</t>
  </si>
  <si>
    <t xml:space="preserve">Agriculture - Horticulture                                                                                                                                      </t>
  </si>
  <si>
    <t>129-4</t>
  </si>
  <si>
    <t xml:space="preserve">Alt Sec Cert - English/Teacher Education                                                                                                   </t>
  </si>
  <si>
    <t xml:space="preserve">Alt Sec Cert - Music Education                                                                                                             </t>
  </si>
  <si>
    <t xml:space="preserve">Elementary Ed - Bilingual/Bicultural Education                                                                                                           </t>
  </si>
  <si>
    <t xml:space="preserve">Educational Admin/General Administrative - PMC                                                                                    </t>
  </si>
  <si>
    <t xml:space="preserve">Director of Special Education - PMC                                                                                              </t>
  </si>
  <si>
    <t xml:space="preserve">Special Ed - Specialist Low Vision &amp; Blindness                                                                                                           </t>
  </si>
  <si>
    <t xml:space="preserve">Special Ed - Specialist In Learning &amp; Behavior                                                                                                           </t>
  </si>
  <si>
    <t xml:space="preserve">Special Ed - Specialist Deaf &amp; Hard of Hearing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</si>
  <si>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</si>
  <si>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BM - Composition                                                                                                                                 </t>
  </si>
  <si>
    <t xml:space="preserve">BM - Voice Performance                       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</si>
  <si>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</si>
  <si>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Technology/Project Management - Grad Cert                                                                                                           </t>
  </si>
  <si>
    <t xml:space="preserve">Technology/Training &amp; Development - Grad Cert                                                                                                       </t>
  </si>
  <si>
    <t xml:space="preserve">Women's and Gender Studies - Grad Cert                                                                                                              </t>
  </si>
  <si>
    <t>Learning Behavior Intervent Spec 2/Technology Spec</t>
  </si>
  <si>
    <t xml:space="preserve">Learning Behavior Intervent Spec 2/Transition Spec </t>
  </si>
  <si>
    <t>Technology Grad Cert</t>
  </si>
  <si>
    <t xml:space="preserve">Learning Behav Spec Grad Cert                                                             </t>
  </si>
  <si>
    <t>Fall 2007 On-Campus Enrollment by College, Department and Class Level</t>
  </si>
  <si>
    <t xml:space="preserve">Behavior, Ecology, Evolution &amp; Systematics                                                                                               </t>
  </si>
  <si>
    <t>139-3</t>
  </si>
  <si>
    <t xml:space="preserve">Physical Education Teacher Education K-12                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</si>
  <si>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</si>
  <si>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>Biochemistry Molecular Biology Total</t>
  </si>
  <si>
    <t>Dept of Communication Sciences</t>
  </si>
  <si>
    <t xml:space="preserve">Speech Pathology &amp; Audiology - Audiology                                                                                                                        </t>
  </si>
  <si>
    <t xml:space="preserve">Speech Pathology &amp; Audiology - Speech Pathology                                                                                                                 </t>
  </si>
  <si>
    <t>Dept of Communication Sciences Total</t>
  </si>
  <si>
    <t>43-91</t>
  </si>
  <si>
    <t xml:space="preserve">Mathematics - Actuarial Science                                                                                                                                 </t>
  </si>
  <si>
    <t>27-3</t>
  </si>
  <si>
    <t xml:space="preserve">Mathematics - Applied Statistics                                                                                                                                </t>
  </si>
  <si>
    <t xml:space="preserve">Elementary &amp; Middle School Mathematics Education                                                                                                                </t>
  </si>
  <si>
    <t xml:space="preserve">Political Science - Global Politics and Culture                                                                                                                 </t>
  </si>
  <si>
    <t xml:space="preserve">Political Science - Global Studies                                                                                                                              </t>
  </si>
  <si>
    <t xml:space="preserve">Political Science - Leadership and Social Justice                                                                                                               </t>
  </si>
  <si>
    <t>79-2</t>
  </si>
  <si>
    <t>79-3</t>
  </si>
  <si>
    <t>53-1</t>
  </si>
  <si>
    <t xml:space="preserve">Social Work - School Social Work                                                                                                                                </t>
  </si>
  <si>
    <t>233-20</t>
  </si>
  <si>
    <t xml:space="preserve">Accounting - Business Information Systems                                                                                                                       </t>
  </si>
  <si>
    <t xml:space="preserve">Accounting - Financial Accounting                                                                                                                               </t>
  </si>
  <si>
    <t xml:space="preserve">Accounting - Accounting Information Systems            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</si>
  <si>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                           </t>
  </si>
  <si>
    <t>29-9</t>
  </si>
  <si>
    <t xml:space="preserve">Marketing - Integrated Marketing Communication                                                                                                                  </t>
  </si>
  <si>
    <t xml:space="preserve">Doctor of Audiology                                                                                                                                             </t>
  </si>
  <si>
    <t xml:space="preserve">Speech Pathology &amp; Audiology                     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</si>
  <si>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</si>
  <si>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</si>
  <si>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Business Information Systems                                                                                                                                    </t>
  </si>
  <si>
    <t xml:space="preserve">Accountancy (BS/MPA)                                             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</si>
  <si>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</si>
  <si>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</si>
  <si>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Accountancy                                                                                                                                                     </t>
  </si>
  <si>
    <t xml:space="preserve">Master of Business Administration                                                                                                                               </t>
  </si>
  <si>
    <t xml:space="preserve">Insurance                                                                                                                                                       </t>
  </si>
  <si>
    <t xml:space="preserve">Insurance - General Insurance                                                                                                                                   </t>
  </si>
  <si>
    <t xml:space="preserve">Finance - General Finance                                                                                                                                       </t>
  </si>
  <si>
    <t xml:space="preserve">International Business                                                                                                                                          </t>
  </si>
  <si>
    <t xml:space="preserve">Business Administration                                                                                                                                         </t>
  </si>
  <si>
    <t>84-0</t>
  </si>
  <si>
    <t xml:space="preserve">Management                                                                                                                                                      </t>
  </si>
  <si>
    <t xml:space="preserve">Management - Organizational Leadership                                                                                                                          </t>
  </si>
  <si>
    <t xml:space="preserve">Business Teacher Education                                                                                                                                      </t>
  </si>
  <si>
    <t xml:space="preserve">Marketing                                                                                                                                                       </t>
  </si>
  <si>
    <t>83-1</t>
  </si>
  <si>
    <t>83-2</t>
  </si>
  <si>
    <t xml:space="preserve">Marketing - Professional Sales                                                                                                                                  </t>
  </si>
  <si>
    <t>On-Campus Students by Racial/Ethnic Designation, Gender and Class Level</t>
  </si>
  <si>
    <t>207-9</t>
  </si>
  <si>
    <t xml:space="preserve">Curriculum &amp; Instruction                                                                                                                                        </t>
  </si>
  <si>
    <t xml:space="preserve">Elementary Education                                                                                                                                            </t>
  </si>
  <si>
    <t xml:space="preserve">Early Childhood Education                                                                                                                                       </t>
  </si>
  <si>
    <t xml:space="preserve">Middle Level Teacher Education                                                                                                                                  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</si>
  <si>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</si>
  <si>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</si>
  <si>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</si>
  <si>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</si>
  <si>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                                                                                                                                  </t>
  </si>
  <si>
    <t xml:space="preserve">Arts Technology                                                                                                                                                 </t>
  </si>
  <si>
    <t xml:space="preserve">Art                                                                                                                                                             </t>
  </si>
  <si>
    <t xml:space="preserve">Studio Arts                                                                                                                                                     </t>
  </si>
  <si>
    <t xml:space="preserve">General Art                                                                                                                                                     </t>
  </si>
  <si>
    <t xml:space="preserve">Master of Fine Arts                                                                                                                                             </t>
  </si>
  <si>
    <t xml:space="preserve">Art History                                                                                                                                                     </t>
  </si>
  <si>
    <t xml:space="preserve">Art Graphic Design                                                                                                                                              </t>
  </si>
  <si>
    <t xml:space="preserve">Art Teacher Education                                                                                                                                           </t>
  </si>
  <si>
    <t xml:space="preserve">Art Education                                                                                                                                                   </t>
  </si>
  <si>
    <t xml:space="preserve">Master of Music Education                                                                                                                                       </t>
  </si>
  <si>
    <t xml:space="preserve">Music Performance                                                                                                                                               </t>
  </si>
  <si>
    <t xml:space="preserve">Music Composition                                                                                                                                               </t>
  </si>
  <si>
    <t xml:space="preserve">Music Therapy                                                                                                                                                   </t>
  </si>
  <si>
    <t xml:space="preserve">Music Conducting                                                                                                                                                </t>
  </si>
  <si>
    <t xml:space="preserve">BM - Band &amp; Orchestra Instruments Perf                                                                                                    </t>
  </si>
  <si>
    <t xml:space="preserve">BM - Music Therapy                                                                                                                               </t>
  </si>
  <si>
    <t xml:space="preserve">Music-Liberal Arts BA/BS                                                                                                                                        </t>
  </si>
  <si>
    <t xml:space="preserve">Music-Liberal Arts BA/BS - Musical Theatre                                                                                                                      </t>
  </si>
  <si>
    <t xml:space="preserve">Music-Liberal Arts BA/BS - Music Business                                                                                                                       </t>
  </si>
  <si>
    <t xml:space="preserve">Master of Fine Arts/Theatre                                                                                                                                     </t>
  </si>
  <si>
    <t xml:space="preserve">Theatre                                                                                                                                                         </t>
  </si>
  <si>
    <t xml:space="preserve">Theatre - Design/Production                                                                                                                                     </t>
  </si>
  <si>
    <t xml:space="preserve">Theatre - Acting                                                                                                                                                </t>
  </si>
  <si>
    <t xml:space="preserve">Theatre - Theatre Studies                                                                                                                                       </t>
  </si>
  <si>
    <t xml:space="preserve">Theatre Teacher Education                                                                                                                                       </t>
  </si>
  <si>
    <t xml:space="preserve">Nursing (BSN) - Prelicensure                                                                                                                                    </t>
  </si>
  <si>
    <t xml:space="preserve">Nursing (BSN) - Prelicensure Early Admit                                                                                                                        </t>
  </si>
  <si>
    <t>111-5</t>
  </si>
  <si>
    <t xml:space="preserve">Nursing (BSN) - Accelerated Prelicensure                                                                                                                        </t>
  </si>
  <si>
    <t xml:space="preserve">Nursing (MSN) - Family Nurse Practitioner                                                                                                                       </t>
  </si>
  <si>
    <t xml:space="preserve">University Studies                                                                                                                                              </t>
  </si>
  <si>
    <t xml:space="preserve">Interdisciplinary Studies - Individualized                                                                                                                      </t>
  </si>
  <si>
    <t>236-20</t>
  </si>
  <si>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</si>
  <si>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</si>
  <si>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</si>
  <si>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</si>
  <si>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</si>
  <si>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</si>
  <si>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</si>
  <si>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</si>
  <si>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</si>
  <si>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</si>
  <si>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</si>
  <si>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</si>
  <si>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</si>
  <si>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</si>
  <si>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</si>
  <si>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</si>
  <si>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University Total</t>
  </si>
  <si>
    <t>Graduate Total</t>
  </si>
  <si>
    <t>Undergraduate Total</t>
  </si>
  <si>
    <t>Enrollment Reports</t>
  </si>
  <si>
    <t>TABLE OF CONTENTS</t>
  </si>
  <si>
    <t>ALL STUDENTS</t>
  </si>
  <si>
    <t>Table 2</t>
  </si>
  <si>
    <t>By Racial/Ethnic Designation, Gender and Class Level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</si>
  <si>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</si>
  <si>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</si>
  <si>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</si>
  <si>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</si>
  <si>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</si>
  <si>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</si>
  <si>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</si>
  <si>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</si>
  <si>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</si>
  <si>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</si>
  <si>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Table 8</t>
  </si>
  <si>
    <t>By Class and Type of Admission</t>
  </si>
  <si>
    <t>Planning and Institutional Research</t>
  </si>
  <si>
    <t>All Students</t>
  </si>
  <si>
    <t>Unclass.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</si>
  <si>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</si>
  <si>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</si>
  <si>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</si>
  <si>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</si>
  <si>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</si>
  <si>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</si>
  <si>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</si>
  <si>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</si>
  <si>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</si>
  <si>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</si>
  <si>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</si>
  <si>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</si>
  <si>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</si>
  <si>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Undergraduate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</si>
  <si>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</si>
  <si>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</si>
  <si>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</si>
  <si>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</si>
  <si>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</si>
  <si>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>Biochemistry Molecular Biology</t>
  </si>
  <si>
    <t xml:space="preserve">Biological Sciences           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</si>
  <si>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</si>
  <si>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</si>
  <si>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</si>
  <si>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</si>
  <si>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</si>
  <si>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</si>
  <si>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</si>
  <si>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</si>
  <si>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</si>
  <si>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</si>
  <si>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</si>
  <si>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</si>
  <si>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</si>
  <si>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</si>
  <si>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</si>
  <si>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</si>
  <si>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</si>
  <si>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</si>
  <si>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</si>
  <si>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</si>
  <si>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</si>
  <si>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</si>
  <si>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</si>
  <si>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</si>
  <si>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</si>
  <si>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</si>
  <si>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</si>
  <si>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</si>
  <si>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>Certif</t>
  </si>
  <si>
    <t>Applied Science &amp; Technology</t>
  </si>
  <si>
    <t>1-0</t>
  </si>
  <si>
    <t>1-2</t>
  </si>
  <si>
    <t>1-3</t>
  </si>
  <si>
    <t>1-90</t>
  </si>
  <si>
    <t>137-0</t>
  </si>
  <si>
    <t>37-0</t>
  </si>
  <si>
    <t>37-1</t>
  </si>
  <si>
    <t>37-2</t>
  </si>
  <si>
    <t>Census Day (August 31, 2007)</t>
  </si>
  <si>
    <t>2007 Fall  Semester</t>
  </si>
  <si>
    <t>87-0</t>
  </si>
  <si>
    <t>24-0</t>
  </si>
  <si>
    <t>24-3</t>
  </si>
  <si>
    <t>24-4</t>
  </si>
  <si>
    <t>24-8</t>
  </si>
  <si>
    <t>24-9</t>
  </si>
  <si>
    <t>24-90</t>
  </si>
  <si>
    <t>30-0</t>
  </si>
  <si>
    <t>35-2</t>
  </si>
  <si>
    <t>35-90</t>
  </si>
  <si>
    <t>81-0</t>
  </si>
  <si>
    <t>86-0</t>
  </si>
  <si>
    <t>91-0</t>
  </si>
  <si>
    <t>School of Information Technology</t>
  </si>
  <si>
    <t>105-0</t>
  </si>
  <si>
    <t>129-1</t>
  </si>
  <si>
    <t>129-3</t>
  </si>
  <si>
    <t>139-0</t>
  </si>
  <si>
    <t>139-1</t>
  </si>
  <si>
    <t>139-2</t>
  </si>
  <si>
    <t>29-0</t>
  </si>
  <si>
    <t>29-7</t>
  </si>
  <si>
    <t>29-8</t>
  </si>
  <si>
    <t>School of Kinesiology and Recreation</t>
  </si>
  <si>
    <t>174-0</t>
  </si>
  <si>
    <t>175-0</t>
  </si>
  <si>
    <t>74-0</t>
  </si>
  <si>
    <t>74-90</t>
  </si>
  <si>
    <t>75-0</t>
  </si>
  <si>
    <t>75-10</t>
  </si>
  <si>
    <t>75-11</t>
  </si>
  <si>
    <t>75-5</t>
  </si>
  <si>
    <t>75-7</t>
  </si>
  <si>
    <t>75-9</t>
  </si>
  <si>
    <t>85-4</t>
  </si>
  <si>
    <t>125-0</t>
  </si>
  <si>
    <t>135-0</t>
  </si>
  <si>
    <t>135-1</t>
  </si>
  <si>
    <t>135-2</t>
  </si>
  <si>
    <t>25-2</t>
  </si>
  <si>
    <t>25-3</t>
  </si>
  <si>
    <t>25-4</t>
  </si>
  <si>
    <t>25-5</t>
  </si>
  <si>
    <t>130-0</t>
  </si>
  <si>
    <t>3-0</t>
  </si>
  <si>
    <t>3-2</t>
  </si>
  <si>
    <t>3-3</t>
  </si>
  <si>
    <t>3-90</t>
  </si>
  <si>
    <t>73-0</t>
  </si>
  <si>
    <t>73-90</t>
  </si>
  <si>
    <t>151-0</t>
  </si>
  <si>
    <t>151-1</t>
  </si>
  <si>
    <t>151-2</t>
  </si>
  <si>
    <t>39-0</t>
  </si>
  <si>
    <t>39-5</t>
  </si>
  <si>
    <t>47-0</t>
  </si>
  <si>
    <t>63-0</t>
  </si>
  <si>
    <t>79-0</t>
  </si>
  <si>
    <t>79-90</t>
  </si>
  <si>
    <t>142-0</t>
  </si>
  <si>
    <t>142-2</t>
  </si>
  <si>
    <t>42-0</t>
  </si>
  <si>
    <t>109-0</t>
  </si>
  <si>
    <t>21-0</t>
  </si>
  <si>
    <t>21-1</t>
  </si>
  <si>
    <t>21-2</t>
  </si>
  <si>
    <t>221-30</t>
  </si>
  <si>
    <t>9-0</t>
  </si>
  <si>
    <t>9-1</t>
  </si>
  <si>
    <t>9-90</t>
  </si>
  <si>
    <t>12-0</t>
  </si>
  <si>
    <t>12-90</t>
  </si>
  <si>
    <t>13-0</t>
  </si>
  <si>
    <t>13-90</t>
  </si>
  <si>
    <t>14-0</t>
  </si>
  <si>
    <t>15-0</t>
  </si>
  <si>
    <t>15-90</t>
  </si>
  <si>
    <t>17-0</t>
  </si>
  <si>
    <t>18-0</t>
  </si>
  <si>
    <t>18-90</t>
  </si>
  <si>
    <t>61-0</t>
  </si>
  <si>
    <t>32-0</t>
  </si>
  <si>
    <t>43-0</t>
  </si>
  <si>
    <t>43-90</t>
  </si>
  <si>
    <t>127-0</t>
  </si>
  <si>
    <t>27-0</t>
  </si>
  <si>
    <t>27-1</t>
  </si>
  <si>
    <t>27-90</t>
  </si>
  <si>
    <t>27-92</t>
  </si>
  <si>
    <t>6-0</t>
  </si>
  <si>
    <t>72-0</t>
  </si>
  <si>
    <t>72-1</t>
  </si>
  <si>
    <t>72-2</t>
  </si>
  <si>
    <t>72-90</t>
  </si>
  <si>
    <t>44-0</t>
  </si>
  <si>
    <t>44-1</t>
  </si>
  <si>
    <t>44-2</t>
  </si>
  <si>
    <t>44-3</t>
  </si>
  <si>
    <t>44-4</t>
  </si>
  <si>
    <t>180-0</t>
  </si>
  <si>
    <t>8-0</t>
  </si>
  <si>
    <t>8-1</t>
  </si>
  <si>
    <t>8-2</t>
  </si>
  <si>
    <t>8-4</t>
  </si>
  <si>
    <t>8-7</t>
  </si>
  <si>
    <t>93-0</t>
  </si>
  <si>
    <t>153-0</t>
  </si>
  <si>
    <t>53-0</t>
  </si>
  <si>
    <t>148-0</t>
  </si>
  <si>
    <t>45-0</t>
  </si>
  <si>
    <t>45-1</t>
  </si>
  <si>
    <t>48-0</t>
  </si>
  <si>
    <t>62-0</t>
  </si>
  <si>
    <t>62-1</t>
  </si>
  <si>
    <t>62-2</t>
  </si>
  <si>
    <t>382-0</t>
  </si>
  <si>
    <t>382-2</t>
  </si>
  <si>
    <t>82-0</t>
  </si>
  <si>
    <t>82-1</t>
  </si>
  <si>
    <t>82-2</t>
  </si>
  <si>
    <t>82-4</t>
  </si>
  <si>
    <t>88-0</t>
  </si>
  <si>
    <t xml:space="preserve">Finance, Insurance and Law    </t>
  </si>
  <si>
    <t>103-0</t>
  </si>
  <si>
    <t>103-2</t>
  </si>
  <si>
    <t>76-1</t>
  </si>
  <si>
    <t>78-0</t>
  </si>
  <si>
    <t>80-0</t>
  </si>
  <si>
    <t>80-1</t>
  </si>
  <si>
    <t>84-3</t>
  </si>
  <si>
    <t>84-4</t>
  </si>
  <si>
    <t>84-5</t>
  </si>
  <si>
    <t>5-0</t>
  </si>
  <si>
    <t>83-0</t>
  </si>
  <si>
    <t>117-2</t>
  </si>
  <si>
    <t>34-0</t>
  </si>
  <si>
    <t>50-0</t>
  </si>
  <si>
    <t>50-1</t>
  </si>
  <si>
    <t>54-0</t>
  </si>
  <si>
    <t>55-0</t>
  </si>
  <si>
    <t>7-0</t>
  </si>
  <si>
    <t>96-0</t>
  </si>
  <si>
    <t>295-40</t>
  </si>
  <si>
    <t>296-40</t>
  </si>
  <si>
    <t>95-0</t>
  </si>
  <si>
    <t>40-0</t>
  </si>
  <si>
    <t>40-10</t>
  </si>
  <si>
    <t>40-8</t>
  </si>
  <si>
    <t>40-9</t>
  </si>
  <si>
    <t>122-0</t>
  </si>
  <si>
    <t>2-0</t>
  </si>
  <si>
    <t>2-1</t>
  </si>
  <si>
    <t>2-2</t>
  </si>
  <si>
    <t>2-3</t>
  </si>
  <si>
    <t>2-4</t>
  </si>
  <si>
    <t>2-90</t>
  </si>
  <si>
    <t>2-91</t>
  </si>
  <si>
    <t>22-0</t>
  </si>
  <si>
    <t>60-0</t>
  </si>
  <si>
    <t>128-0</t>
  </si>
  <si>
    <t>28-3</t>
  </si>
  <si>
    <t>28-4</t>
  </si>
  <si>
    <t>28-5</t>
  </si>
  <si>
    <t>57-1</t>
  </si>
  <si>
    <t>57-2</t>
  </si>
  <si>
    <t>57-3</t>
  </si>
  <si>
    <t>57-4</t>
  </si>
  <si>
    <t>58-1</t>
  </si>
  <si>
    <t>58-4</t>
  </si>
  <si>
    <t>58-5</t>
  </si>
  <si>
    <t>58-6</t>
  </si>
  <si>
    <t>58-7</t>
  </si>
  <si>
    <t>59-0</t>
  </si>
  <si>
    <t>59-1</t>
  </si>
  <si>
    <t>59-2</t>
  </si>
  <si>
    <t>23-0</t>
  </si>
  <si>
    <t>70-0</t>
  </si>
  <si>
    <t>70-2</t>
  </si>
  <si>
    <t>70-3</t>
  </si>
  <si>
    <t>70-90</t>
  </si>
  <si>
    <t>111-2</t>
  </si>
  <si>
    <t>111-4</t>
  </si>
  <si>
    <t>112-1</t>
  </si>
  <si>
    <t>By Class, Gender, Full/Part Time and Credit Hours</t>
  </si>
  <si>
    <t>Graduate Students by Department and Major/Sequence</t>
  </si>
  <si>
    <t>Table 4 - Illinois State University</t>
  </si>
  <si>
    <t xml:space="preserve">Grand </t>
  </si>
  <si>
    <t>112-2</t>
  </si>
  <si>
    <t>120-0</t>
  </si>
  <si>
    <t>66-2</t>
  </si>
  <si>
    <t>66-3</t>
  </si>
  <si>
    <t>235-20</t>
  </si>
  <si>
    <t>243-20</t>
  </si>
  <si>
    <t>65-0</t>
  </si>
  <si>
    <t>89-0</t>
  </si>
  <si>
    <t>99-0</t>
  </si>
  <si>
    <t>99-1</t>
  </si>
  <si>
    <t xml:space="preserve"> Illinois State University</t>
  </si>
  <si>
    <t>New Transfers</t>
  </si>
  <si>
    <t>Second</t>
  </si>
  <si>
    <t>Beginning</t>
  </si>
  <si>
    <t>Bachelor</t>
  </si>
  <si>
    <t>New</t>
  </si>
  <si>
    <t>Arts &amp; Sciences</t>
  </si>
  <si>
    <t xml:space="preserve">Dean of Graduate School       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</si>
  <si>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</si>
  <si>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</si>
  <si>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</si>
  <si>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</si>
  <si>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</si>
  <si>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</si>
  <si>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</si>
  <si>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</si>
  <si>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Sixth Year</t>
  </si>
  <si>
    <t>…………………………………………</t>
  </si>
  <si>
    <t>Undergrad Total</t>
  </si>
  <si>
    <t>Class Level</t>
  </si>
  <si>
    <t>75-8</t>
  </si>
  <si>
    <t>39-3</t>
  </si>
  <si>
    <t>39-4</t>
  </si>
  <si>
    <t>Doct</t>
  </si>
  <si>
    <t>151-3</t>
  </si>
  <si>
    <t>MajSeq#</t>
  </si>
  <si>
    <t>137-1</t>
  </si>
  <si>
    <t>24-10</t>
  </si>
  <si>
    <t>85-7</t>
  </si>
  <si>
    <t>3-8</t>
  </si>
  <si>
    <t>3-9</t>
  </si>
  <si>
    <t>17-90</t>
  </si>
  <si>
    <t>27-2</t>
  </si>
  <si>
    <t>44-6</t>
  </si>
  <si>
    <t xml:space="preserve">School of Communication       </t>
  </si>
  <si>
    <t>182-0</t>
  </si>
  <si>
    <t>382-1</t>
  </si>
  <si>
    <t>82-5</t>
  </si>
  <si>
    <t>207-24</t>
  </si>
  <si>
    <t>246-40</t>
  </si>
  <si>
    <t>28-6</t>
  </si>
  <si>
    <t>70-4</t>
  </si>
  <si>
    <t>Univ.</t>
  </si>
  <si>
    <t>On-Campus</t>
  </si>
  <si>
    <t>All On-Campus Students by Class, Gender, Full/Part Time and Credit Hours</t>
  </si>
  <si>
    <t>New On-Campus Students by Racial/Ethnic Designation and Gender</t>
  </si>
  <si>
    <t>Credit</t>
  </si>
  <si>
    <t>* Full-time is based on 12 credit hours for undergraduates; 9 credit hours for graduate students</t>
  </si>
  <si>
    <t>Uncl</t>
  </si>
  <si>
    <t>Art &amp; Sciences</t>
  </si>
  <si>
    <t>Languages, Literatures and Cultures</t>
  </si>
  <si>
    <t>Management &amp; Quantitative Methods</t>
  </si>
  <si>
    <t>Educational Administration &amp; Found</t>
  </si>
  <si>
    <t xml:space="preserve">Other - Instructional Development     </t>
  </si>
  <si>
    <t xml:space="preserve">Unclassified                                                                                                                                                    </t>
  </si>
  <si>
    <t xml:space="preserve">Student-At-Large                                                                                                                                                </t>
  </si>
  <si>
    <t xml:space="preserve">General Student                                                                                                                                                 </t>
  </si>
  <si>
    <t xml:space="preserve">General Student(s)                                                                                                                                              </t>
  </si>
  <si>
    <t>Fresh</t>
  </si>
  <si>
    <t>Soph</t>
  </si>
  <si>
    <t>Agriculture</t>
  </si>
  <si>
    <t xml:space="preserve">Agriculture                                                                                                                                                     </t>
  </si>
  <si>
    <t>1-1</t>
  </si>
  <si>
    <t xml:space="preserve">Agriculture - Food Industry Science                                                                                                                             </t>
  </si>
  <si>
    <t xml:space="preserve">Agricultural Science                                                                                                                                            </t>
  </si>
  <si>
    <t xml:space="preserve">Agriculture Industry Management                                                                                                                                 </t>
  </si>
  <si>
    <t xml:space="preserve">Agribusiness                                                                                                                                                    </t>
  </si>
  <si>
    <t xml:space="preserve">Agribusiness - Agriscience                                                                                                                                      </t>
  </si>
  <si>
    <t xml:space="preserve">Agriculture Education                                                                                                                                           </t>
  </si>
  <si>
    <t xml:space="preserve">Criminal Justice Sciences                                                                                                                                       </t>
  </si>
  <si>
    <t xml:space="preserve">Family &amp; Consumer Sciences                                                                                                                                      </t>
  </si>
  <si>
    <t xml:space="preserve">Safety                                                                                                                                                          </t>
  </si>
  <si>
    <t xml:space="preserve">Community Health Education                                                                                                                                      </t>
  </si>
  <si>
    <t xml:space="preserve">School Health Education                                                                                                                                         </t>
  </si>
  <si>
    <t xml:space="preserve">Environmental Health                                                                                                                                            </t>
  </si>
  <si>
    <t xml:space="preserve">Clinical Laboratory Science                                                                                                                                     </t>
  </si>
  <si>
    <t xml:space="preserve">Health Information Management                                                                                                                                   </t>
  </si>
  <si>
    <t xml:space="preserve">Telecommunications Management                                                                                                                                   </t>
  </si>
  <si>
    <t>129-0</t>
  </si>
  <si>
    <t xml:space="preserve">Information Systems                                                                                                                                             </t>
  </si>
  <si>
    <t>Educational Administration &amp; Foundations</t>
  </si>
  <si>
    <t>Fall 2007 On Campus Enrollment by Department, Major/Sequence and Class Level</t>
  </si>
  <si>
    <t xml:space="preserve">Systems Development/Analyst                                                                                                               </t>
  </si>
  <si>
    <t xml:space="preserve">Web Application Development                                                                                                               </t>
  </si>
  <si>
    <t xml:space="preserve">Information Assurance and Security                                                                                                        </t>
  </si>
  <si>
    <t xml:space="preserve">Systems Development                                                                                                                       </t>
  </si>
  <si>
    <t xml:space="preserve">Telecommunications Management                                                                                                             </t>
  </si>
  <si>
    <t xml:space="preserve">Internet Application Development 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</si>
  <si>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</t>
  </si>
  <si>
    <t xml:space="preserve">Information Systems                                                                                                                  </t>
  </si>
  <si>
    <t xml:space="preserve">Telecommunications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</si>
  <si>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</si>
  <si>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</si>
  <si>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</si>
  <si>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        </t>
  </si>
  <si>
    <t xml:space="preserve">Bus Admin - Business Information Systems                                                                                                          </t>
  </si>
  <si>
    <t xml:space="preserve">Entrepreneurship &amp; Small Business Management                                                                                                       </t>
  </si>
  <si>
    <t xml:space="preserve">Inst Tech &amp; Des - Education/Technology Specialist                                                                                               </t>
  </si>
  <si>
    <t xml:space="preserve">Alt Sec Cert-Family &amp; Consumer Sci/Teacher Ed                                                                                </t>
  </si>
  <si>
    <t xml:space="preserve">Accounting - Career Specialty                                                                                                                                   </t>
  </si>
  <si>
    <t>103-1</t>
  </si>
  <si>
    <t xml:space="preserve">Insurance - Business Information Systems                                                                                                                        </t>
  </si>
  <si>
    <t>Management and Quantitative Me</t>
  </si>
  <si>
    <t xml:space="preserve">Management - Human Resource Management                                                                                                                          </t>
  </si>
  <si>
    <t>Fall 2007 On-Campus New Undergraduate Students by Department and Major/Sequence</t>
  </si>
  <si>
    <t>Family and Consumer Sciences  Total</t>
  </si>
  <si>
    <t xml:space="preserve">FCS 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</si>
  <si>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</si>
  <si>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Health Sciences Total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</si>
  <si>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</si>
  <si>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</si>
  <si>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</si>
  <si>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Recr &amp; Park Admin - Therapeutic Recreation                                                                                                       </t>
  </si>
  <si>
    <t xml:space="preserve">Recr &amp; Park Admin - Recreation Management                                                                                                                                           </t>
  </si>
  <si>
    <t xml:space="preserve">IT- Graphic Communication                                                                                                                   </t>
  </si>
  <si>
    <t xml:space="preserve">IT - Integrated Manufacturing Systems                                                                                                        </t>
  </si>
  <si>
    <t xml:space="preserve">Biological Sciences Total      </t>
  </si>
  <si>
    <t xml:space="preserve">Chemistry Total                  </t>
  </si>
  <si>
    <t xml:space="preserve">Economics Total                   </t>
  </si>
  <si>
    <t xml:space="preserve">English Total                     </t>
  </si>
  <si>
    <t xml:space="preserve">Geography - Geology Total          </t>
  </si>
  <si>
    <t xml:space="preserve">History Total                    </t>
  </si>
  <si>
    <t xml:space="preserve">History-Social Sciences Teacher Certification                                                                                                         </t>
  </si>
  <si>
    <t>Languages, Literatures and Cultures Total</t>
  </si>
  <si>
    <t xml:space="preserve">Mathematics Total                </t>
  </si>
  <si>
    <t xml:space="preserve">Philosophy Total                   </t>
  </si>
  <si>
    <t xml:space="preserve">Physics Total                       </t>
  </si>
  <si>
    <t xml:space="preserve">Politics and Government Total     </t>
  </si>
  <si>
    <t xml:space="preserve">POS- Leadership and Social Justice                                                                                                               </t>
  </si>
  <si>
    <t xml:space="preserve">Psychology Total                   </t>
  </si>
  <si>
    <t xml:space="preserve">School of Communication Total     </t>
  </si>
  <si>
    <t xml:space="preserve">Organizational &amp; Leadership Communication                                                                                               </t>
  </si>
  <si>
    <t xml:space="preserve">Political Communication                                                                                                                 </t>
  </si>
  <si>
    <t xml:space="preserve">School of Social Work Total        </t>
  </si>
  <si>
    <t>Sociology and Anthropology Total</t>
  </si>
  <si>
    <t xml:space="preserve">Accounting Total                  </t>
  </si>
  <si>
    <t xml:space="preserve">Business Information Systems                                                                                                                       </t>
  </si>
  <si>
    <t xml:space="preserve">Financial Accounting                                                                                                                               </t>
  </si>
  <si>
    <t xml:space="preserve">Accounting Information Systems                                                                                                                     </t>
  </si>
  <si>
    <t xml:space="preserve">Career Specialty                                                                                                                                   </t>
  </si>
  <si>
    <t xml:space="preserve">Finance, Insurance and Law Total   </t>
  </si>
  <si>
    <t>Management and Quantitative Methods Total</t>
  </si>
  <si>
    <t xml:space="preserve">Marketing Total                </t>
  </si>
  <si>
    <t xml:space="preserve">Curriculum and Instruction Total    </t>
  </si>
  <si>
    <t xml:space="preserve">Elementary Ed - Bilingual/Bicultural Ed                                                                                                         </t>
  </si>
  <si>
    <t>Special Education Total</t>
  </si>
  <si>
    <t xml:space="preserve">Specialist Low Vision &amp; Blindness                                                                                                           </t>
  </si>
  <si>
    <t xml:space="preserve">Specialist In Learning &amp; Behavior                                                                                                           </t>
  </si>
  <si>
    <t xml:space="preserve">Specialist Deaf &amp; Hard of Hearing                                                                                                           </t>
  </si>
  <si>
    <t xml:space="preserve">Dean of Fine Arts Total       </t>
  </si>
  <si>
    <t xml:space="preserve">School of Art Total               </t>
  </si>
  <si>
    <t xml:space="preserve">School of Music Total            </t>
  </si>
  <si>
    <t xml:space="preserve">BME - Choral-General-Vocal                                                                                                                    </t>
  </si>
  <si>
    <t xml:space="preserve">BME - Choral-General-Keyboard                                                                                                                 </t>
  </si>
  <si>
    <t xml:space="preserve">BME - Instrumental-Band                                                                                                                       </t>
  </si>
  <si>
    <t>School of Kinesiology &amp; Recreation</t>
  </si>
  <si>
    <t xml:space="preserve">Women's and Gender Studies - GC                                                                                                             </t>
  </si>
  <si>
    <t xml:space="preserve">Teaching/Writing/High/Middle Sch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</si>
  <si>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</si>
  <si>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Recreation &amp; Park Admin - Therapeutic Recreation                                                                                                       </t>
  </si>
  <si>
    <t xml:space="preserve">Accountancy &amp; Information Systems (BS/MPA)                                                                                                      </t>
  </si>
  <si>
    <t xml:space="preserve">Professional Accountancy (BS/MPA)                                                                                                               </t>
  </si>
  <si>
    <t xml:space="preserve">Alt Sec Cert - Theatre/Teacher Education                                                                                                   </t>
  </si>
  <si>
    <t xml:space="preserve">Educational Admin/Superintendent Endorsement - PMC                                                                           </t>
  </si>
  <si>
    <t xml:space="preserve">Bachelor of Fine Arts - Art                                                                                                                                       </t>
  </si>
  <si>
    <t xml:space="preserve">BM - Keyboard Performance (Piano, Organ, Harpsichord)                                                                                            </t>
  </si>
  <si>
    <t xml:space="preserve">Teaching of Writing in High/Middle School - PBC                                                                               </t>
  </si>
  <si>
    <t xml:space="preserve">Mgmt - Human Resource Management                                                                                                                          </t>
  </si>
  <si>
    <t xml:space="preserve">Mktg - Integrated Marketing Communication                                                                                                                  </t>
  </si>
  <si>
    <t xml:space="preserve">IS - Telecommunications Mgmt                                                                                                          </t>
  </si>
  <si>
    <t xml:space="preserve">Accountancy &amp; Information Sys (BS/MPA)                                                                                                    </t>
  </si>
  <si>
    <t xml:space="preserve">Professional Accountancy (BS/MPA)                                                                                                                 </t>
  </si>
  <si>
    <t xml:space="preserve">Mgmt/Entrepreneurship/Small Business Mgmt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</si>
</sst>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  <numFmt numFmtId="213" formatCode="#,##0;;\ \-\-"/>
    <numFmt numFmtId="214" formatCode="#,###;\(#,##0\);\ \-\-"/>
    <numFmt numFmtId="215" formatCode="#,##0_);\(#,##0\);\ \-\-"/>
    <numFmt numFmtId="216" formatCode="#,##0;\(#,##0\);\ \-\-"/>
  </numFmts>
  <fonts count="6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1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9"/>
      <name val="Times"/>
      <family val="1"/>
    </font>
    <font>
      <u val="single"/>
      <sz val="9"/>
      <name val="Times"/>
      <family val="1"/>
    </font>
    <font>
      <sz val="10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7" fontId="15" fillId="0" borderId="0" xfId="58" applyFont="1" applyAlignment="1">
      <alignment horizontal="centerContinuous"/>
      <protection/>
    </xf>
    <xf numFmtId="1" fontId="15" fillId="0" borderId="0" xfId="58" applyNumberFormat="1" applyFont="1" applyAlignment="1">
      <alignment horizontal="centerContinuous"/>
      <protection/>
    </xf>
    <xf numFmtId="37" fontId="15" fillId="0" borderId="0" xfId="58" applyFont="1">
      <alignment/>
      <protection/>
    </xf>
    <xf numFmtId="0" fontId="4" fillId="0" borderId="0" xfId="59">
      <alignment vertical="center"/>
      <protection/>
    </xf>
    <xf numFmtId="3" fontId="15" fillId="0" borderId="0" xfId="58" applyNumberFormat="1" applyFont="1" applyAlignment="1">
      <alignment horizontal="left"/>
      <protection/>
    </xf>
    <xf numFmtId="3" fontId="15" fillId="0" borderId="0" xfId="58" applyNumberFormat="1" applyFont="1">
      <alignment/>
      <protection/>
    </xf>
    <xf numFmtId="37" fontId="15" fillId="0" borderId="0" xfId="58" applyFont="1" applyAlignment="1">
      <alignment horizontal="left"/>
      <protection/>
    </xf>
    <xf numFmtId="3" fontId="15" fillId="0" borderId="0" xfId="58" applyNumberFormat="1" applyFont="1" applyProtection="1">
      <alignment/>
      <protection/>
    </xf>
    <xf numFmtId="37" fontId="15" fillId="0" borderId="0" xfId="58" applyFont="1" applyAlignment="1" quotePrefix="1">
      <alignment horizontal="centerContinuous"/>
      <protection/>
    </xf>
    <xf numFmtId="189" fontId="15" fillId="0" borderId="0" xfId="58" applyNumberFormat="1" applyFont="1" applyAlignment="1">
      <alignment horizontal="centerContinuous"/>
      <protection/>
    </xf>
    <xf numFmtId="1" fontId="15" fillId="0" borderId="0" xfId="58" applyNumberFormat="1" applyFont="1" applyAlignment="1" applyProtection="1">
      <alignment horizontal="centerContinuous"/>
      <protection/>
    </xf>
    <xf numFmtId="1" fontId="15" fillId="0" borderId="0" xfId="58" applyNumberFormat="1" applyFont="1">
      <alignment/>
      <protection/>
    </xf>
    <xf numFmtId="0" fontId="18" fillId="0" borderId="0" xfId="62" applyFont="1" applyAlignment="1">
      <alignment horizontal="centerContinuous"/>
      <protection/>
    </xf>
    <xf numFmtId="0" fontId="19" fillId="0" borderId="0" xfId="62" applyFont="1" applyAlignment="1">
      <alignment horizontal="right"/>
      <protection/>
    </xf>
    <xf numFmtId="171" fontId="15" fillId="0" borderId="0" xfId="60" applyNumberFormat="1" applyFont="1" applyAlignment="1">
      <alignment horizontal="centerContinuous"/>
      <protection/>
    </xf>
    <xf numFmtId="171" fontId="15" fillId="0" borderId="0" xfId="60" applyNumberFormat="1" applyFont="1">
      <alignment/>
      <protection/>
    </xf>
    <xf numFmtId="171" fontId="15" fillId="0" borderId="0" xfId="60" applyNumberFormat="1" applyFont="1" applyAlignment="1">
      <alignment horizontal="center"/>
      <protection/>
    </xf>
    <xf numFmtId="171" fontId="15" fillId="0" borderId="0" xfId="60" applyNumberFormat="1" applyFont="1" applyAlignment="1" applyProtection="1">
      <alignment horizontal="center"/>
      <protection/>
    </xf>
    <xf numFmtId="171" fontId="20" fillId="0" borderId="0" xfId="60" applyNumberFormat="1" applyFont="1">
      <alignment/>
      <protection/>
    </xf>
    <xf numFmtId="171" fontId="16" fillId="0" borderId="0" xfId="60" applyNumberFormat="1" applyFont="1" applyAlignment="1">
      <alignment horizontal="center"/>
      <protection/>
    </xf>
    <xf numFmtId="171" fontId="16" fillId="0" borderId="0" xfId="60" applyNumberFormat="1" applyFont="1" applyAlignment="1" applyProtection="1">
      <alignment horizontal="center"/>
      <protection/>
    </xf>
    <xf numFmtId="171" fontId="15" fillId="0" borderId="0" xfId="60" applyNumberFormat="1" applyFont="1" applyAlignment="1" applyProtection="1">
      <alignment horizontal="left"/>
      <protection/>
    </xf>
    <xf numFmtId="172" fontId="15" fillId="0" borderId="0" xfId="60" applyNumberFormat="1" applyFont="1">
      <alignment/>
      <protection/>
    </xf>
    <xf numFmtId="171" fontId="15" fillId="0" borderId="0" xfId="60" applyNumberFormat="1" applyFont="1" applyBorder="1">
      <alignment/>
      <protection/>
    </xf>
    <xf numFmtId="0" fontId="4" fillId="0" borderId="0" xfId="0" applyFont="1" applyAlignment="1" quotePrefix="1">
      <alignment/>
    </xf>
    <xf numFmtId="212" fontId="15" fillId="0" borderId="0" xfId="58" applyNumberFormat="1" applyFont="1" applyAlignment="1">
      <alignment horizontal="centerContinuous"/>
      <protection/>
    </xf>
    <xf numFmtId="212" fontId="15" fillId="0" borderId="0" xfId="58" applyNumberFormat="1" applyFont="1">
      <alignment/>
      <protection/>
    </xf>
    <xf numFmtId="212" fontId="9" fillId="0" borderId="0" xfId="58" applyNumberFormat="1" applyFont="1">
      <alignment/>
      <protection/>
    </xf>
    <xf numFmtId="212" fontId="4" fillId="0" borderId="0" xfId="59" applyNumberFormat="1">
      <alignment vertical="center"/>
      <protection/>
    </xf>
    <xf numFmtId="212" fontId="15" fillId="0" borderId="0" xfId="58" applyNumberFormat="1" applyFont="1" applyAlignment="1">
      <alignment horizontal="left"/>
      <protection/>
    </xf>
    <xf numFmtId="212" fontId="15" fillId="0" borderId="0" xfId="58" applyNumberFormat="1" applyFont="1" applyBorder="1" applyAlignment="1">
      <alignment horizontal="right"/>
      <protection/>
    </xf>
    <xf numFmtId="212" fontId="16" fillId="0" borderId="0" xfId="58" applyNumberFormat="1" applyFont="1" applyBorder="1" applyAlignment="1">
      <alignment horizontal="center"/>
      <protection/>
    </xf>
    <xf numFmtId="212" fontId="16" fillId="0" borderId="0" xfId="58" applyNumberFormat="1" applyFont="1" applyBorder="1" applyAlignment="1">
      <alignment horizontal="centerContinuous"/>
      <protection/>
    </xf>
    <xf numFmtId="212" fontId="15" fillId="0" borderId="0" xfId="58" applyNumberFormat="1" applyFont="1" applyProtection="1">
      <alignment/>
      <protection/>
    </xf>
    <xf numFmtId="212" fontId="15" fillId="0" borderId="0" xfId="58" applyNumberFormat="1" applyFont="1" applyAlignment="1" quotePrefix="1">
      <alignment horizontal="centerContinuous"/>
      <protection/>
    </xf>
    <xf numFmtId="212" fontId="15" fillId="0" borderId="0" xfId="58" applyNumberFormat="1" applyFont="1" applyAlignment="1" applyProtection="1">
      <alignment horizontal="centerContinuous"/>
      <protection/>
    </xf>
    <xf numFmtId="195" fontId="15" fillId="0" borderId="0" xfId="58" applyNumberFormat="1" applyFont="1" applyAlignment="1">
      <alignment/>
      <protection/>
    </xf>
    <xf numFmtId="195" fontId="15" fillId="0" borderId="0" xfId="58" applyNumberFormat="1" applyFont="1">
      <alignment/>
      <protection/>
    </xf>
    <xf numFmtId="195" fontId="15" fillId="0" borderId="0" xfId="58" applyNumberFormat="1" applyFont="1" applyProtection="1">
      <alignment/>
      <protection/>
    </xf>
    <xf numFmtId="212" fontId="21" fillId="0" borderId="0" xfId="58" applyNumberFormat="1" applyFont="1" applyBorder="1" applyAlignment="1">
      <alignment horizontal="right"/>
      <protection/>
    </xf>
    <xf numFmtId="173" fontId="15" fillId="0" borderId="0" xfId="58" applyNumberFormat="1" applyFont="1" applyBorder="1" applyAlignment="1">
      <alignment horizontal="right"/>
      <protection/>
    </xf>
    <xf numFmtId="173" fontId="16" fillId="0" borderId="0" xfId="58" applyNumberFormat="1" applyFont="1" applyBorder="1" applyAlignment="1">
      <alignment horizontal="center"/>
      <protection/>
    </xf>
    <xf numFmtId="173" fontId="16" fillId="0" borderId="0" xfId="58" applyNumberFormat="1" applyFont="1" applyBorder="1" applyAlignment="1">
      <alignment horizontal="centerContinuous"/>
      <protection/>
    </xf>
    <xf numFmtId="173" fontId="15" fillId="0" borderId="0" xfId="58" applyNumberFormat="1" applyFont="1">
      <alignment/>
      <protection/>
    </xf>
    <xf numFmtId="173" fontId="15" fillId="0" borderId="0" xfId="58" applyNumberFormat="1" applyFont="1" applyProtection="1">
      <alignment/>
      <protection/>
    </xf>
    <xf numFmtId="37" fontId="9" fillId="0" borderId="0" xfId="58" applyFont="1" applyAlignment="1">
      <alignment horizontal="center"/>
      <protection/>
    </xf>
    <xf numFmtId="212" fontId="18" fillId="0" borderId="10" xfId="59" applyNumberFormat="1" applyFont="1" applyBorder="1" applyAlignment="1">
      <alignment horizontal="centerContinuous" vertical="center"/>
      <protection/>
    </xf>
    <xf numFmtId="212" fontId="18" fillId="0" borderId="0" xfId="59" applyNumberFormat="1" applyFont="1" applyBorder="1" applyAlignment="1">
      <alignment horizontal="centerContinuous" vertical="center"/>
      <protection/>
    </xf>
    <xf numFmtId="212" fontId="18" fillId="0" borderId="0" xfId="59" applyNumberFormat="1" applyFont="1" applyAlignment="1">
      <alignment horizontal="right" vertical="center"/>
      <protection/>
    </xf>
    <xf numFmtId="0" fontId="4" fillId="0" borderId="10" xfId="59" applyFont="1" applyBorder="1" applyAlignment="1">
      <alignment horizontal="centerContinuous" vertical="center"/>
      <protection/>
    </xf>
    <xf numFmtId="0" fontId="4" fillId="0" borderId="10" xfId="59" applyBorder="1" applyAlignment="1">
      <alignment horizontal="centerContinuous" vertical="center"/>
      <protection/>
    </xf>
    <xf numFmtId="0" fontId="4" fillId="0" borderId="0" xfId="59" applyFont="1" applyAlignment="1">
      <alignment horizontal="right" vertical="center"/>
      <protection/>
    </xf>
    <xf numFmtId="0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171" fontId="15" fillId="0" borderId="0" xfId="60" applyNumberFormat="1" applyFont="1" applyAlignment="1" applyProtection="1">
      <alignment horizontal="centerContinuous"/>
      <protection/>
    </xf>
    <xf numFmtId="3" fontId="18" fillId="0" borderId="0" xfId="57" applyNumberFormat="1" applyFont="1" applyAlignment="1">
      <alignment horizontal="centerContinuous"/>
      <protection/>
    </xf>
    <xf numFmtId="3" fontId="18" fillId="0" borderId="0" xfId="57" applyNumberFormat="1" applyFont="1">
      <alignment/>
      <protection/>
    </xf>
    <xf numFmtId="3" fontId="18" fillId="0" borderId="0" xfId="57" applyNumberFormat="1" applyFont="1" applyBorder="1" applyAlignment="1">
      <alignment horizontal="center"/>
      <protection/>
    </xf>
    <xf numFmtId="3" fontId="19" fillId="0" borderId="0" xfId="57" applyNumberFormat="1" applyFont="1" applyAlignment="1">
      <alignment horizontal="right"/>
      <protection/>
    </xf>
    <xf numFmtId="3" fontId="24" fillId="0" borderId="0" xfId="57" applyNumberFormat="1" applyFont="1" applyAlignment="1">
      <alignment horizontal="right"/>
      <protection/>
    </xf>
    <xf numFmtId="3" fontId="23" fillId="0" borderId="0" xfId="57" applyNumberFormat="1" applyFont="1">
      <alignment/>
      <protection/>
    </xf>
    <xf numFmtId="213" fontId="18" fillId="0" borderId="0" xfId="57" applyNumberFormat="1" applyFont="1">
      <alignment/>
      <protection/>
    </xf>
    <xf numFmtId="0" fontId="22" fillId="0" borderId="0" xfId="57" applyFont="1">
      <alignment/>
      <protection/>
    </xf>
    <xf numFmtId="213" fontId="22" fillId="0" borderId="0" xfId="57" applyNumberFormat="1" applyFont="1">
      <alignment/>
      <protection/>
    </xf>
    <xf numFmtId="0" fontId="22" fillId="0" borderId="0" xfId="57" applyFont="1" applyAlignment="1">
      <alignment horizontal="centerContinuous"/>
      <protection/>
    </xf>
    <xf numFmtId="0" fontId="22" fillId="0" borderId="10" xfId="57" applyFont="1" applyBorder="1">
      <alignment/>
      <protection/>
    </xf>
    <xf numFmtId="213" fontId="22" fillId="0" borderId="1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0" fontId="18" fillId="0" borderId="0" xfId="62" applyFont="1" applyAlignment="1">
      <alignment horizontal="righ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5" fillId="0" borderId="0" xfId="60" applyNumberFormat="1" applyFont="1" applyAlignment="1">
      <alignment horizontal="right"/>
      <protection/>
    </xf>
    <xf numFmtId="0" fontId="22" fillId="0" borderId="0" xfId="57" applyFont="1" applyAlignment="1">
      <alignment horizontal="right"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62" applyFont="1" applyAlignment="1">
      <alignment horizontal="centerContinuous"/>
      <protection/>
    </xf>
    <xf numFmtId="0" fontId="22" fillId="0" borderId="0" xfId="61" applyFont="1" applyAlignment="1">
      <alignment horizontal="centerContinuous"/>
      <protection/>
    </xf>
    <xf numFmtId="213" fontId="22" fillId="0" borderId="0" xfId="61" applyNumberFormat="1" applyFont="1" applyAlignment="1">
      <alignment horizontal="centerContinuous"/>
      <protection/>
    </xf>
    <xf numFmtId="213" fontId="22" fillId="0" borderId="0" xfId="61" applyNumberFormat="1" applyFont="1" applyFill="1" applyAlignment="1">
      <alignment horizontal="centerContinuous"/>
      <protection/>
    </xf>
    <xf numFmtId="213" fontId="22" fillId="0" borderId="0" xfId="61" applyNumberFormat="1" applyFont="1" applyFill="1" applyBorder="1" applyAlignment="1">
      <alignment horizontal="centerContinuous"/>
      <protection/>
    </xf>
    <xf numFmtId="0" fontId="22" fillId="0" borderId="0" xfId="61" applyFont="1">
      <alignment/>
      <protection/>
    </xf>
    <xf numFmtId="213" fontId="24" fillId="0" borderId="0" xfId="61" applyNumberFormat="1" applyFont="1" applyFill="1" applyAlignment="1">
      <alignment horizontal="centerContinuous"/>
      <protection/>
    </xf>
    <xf numFmtId="213" fontId="22" fillId="0" borderId="0" xfId="61" applyNumberFormat="1" applyFont="1" applyAlignment="1">
      <alignment horizontal="center"/>
      <protection/>
    </xf>
    <xf numFmtId="213" fontId="22" fillId="0" borderId="0" xfId="61" applyNumberFormat="1" applyFont="1" applyAlignment="1">
      <alignment horizontal="right"/>
      <protection/>
    </xf>
    <xf numFmtId="213" fontId="22" fillId="0" borderId="0" xfId="61" applyNumberFormat="1" applyFont="1" applyFill="1" applyBorder="1" applyAlignment="1">
      <alignment horizontal="right"/>
      <protection/>
    </xf>
    <xf numFmtId="0" fontId="24" fillId="0" borderId="0" xfId="62" applyFont="1">
      <alignment/>
      <protection/>
    </xf>
    <xf numFmtId="213" fontId="24" fillId="0" borderId="0" xfId="61" applyNumberFormat="1" applyFont="1" applyAlignment="1">
      <alignment horizontal="right"/>
      <protection/>
    </xf>
    <xf numFmtId="213" fontId="24" fillId="0" borderId="0" xfId="61" applyNumberFormat="1" applyFont="1" applyFill="1" applyAlignment="1">
      <alignment horizontal="right"/>
      <protection/>
    </xf>
    <xf numFmtId="0" fontId="22" fillId="0" borderId="0" xfId="61" applyFont="1" applyBorder="1">
      <alignment/>
      <protection/>
    </xf>
    <xf numFmtId="213" fontId="22" fillId="0" borderId="0" xfId="61" applyNumberFormat="1" applyFont="1" applyFill="1" applyAlignment="1">
      <alignment horizontal="right"/>
      <protection/>
    </xf>
    <xf numFmtId="0" fontId="25" fillId="0" borderId="0" xfId="61" applyFont="1">
      <alignment/>
      <protection/>
    </xf>
    <xf numFmtId="213" fontId="25" fillId="0" borderId="0" xfId="61" applyNumberFormat="1" applyFont="1" applyAlignment="1">
      <alignment horizontal="right"/>
      <protection/>
    </xf>
    <xf numFmtId="213" fontId="25" fillId="0" borderId="0" xfId="61" applyNumberFormat="1" applyFont="1" applyFill="1" applyAlignment="1">
      <alignment horizontal="right"/>
      <protection/>
    </xf>
    <xf numFmtId="0" fontId="22" fillId="0" borderId="10" xfId="61" applyFont="1" applyBorder="1">
      <alignment/>
      <protection/>
    </xf>
    <xf numFmtId="213" fontId="22" fillId="0" borderId="10" xfId="61" applyNumberFormat="1" applyFont="1" applyBorder="1" applyAlignment="1">
      <alignment horizontal="right"/>
      <protection/>
    </xf>
    <xf numFmtId="213" fontId="22" fillId="0" borderId="10" xfId="61" applyNumberFormat="1" applyFont="1" applyFill="1" applyBorder="1" applyAlignment="1">
      <alignment horizontal="right"/>
      <protection/>
    </xf>
    <xf numFmtId="213" fontId="22" fillId="0" borderId="0" xfId="61" applyNumberFormat="1" applyFont="1">
      <alignment/>
      <protection/>
    </xf>
    <xf numFmtId="213" fontId="22" fillId="0" borderId="0" xfId="61" applyNumberFormat="1" applyFont="1" applyFill="1">
      <alignment/>
      <protection/>
    </xf>
    <xf numFmtId="213" fontId="22" fillId="0" borderId="10" xfId="61" applyNumberFormat="1" applyFont="1" applyBorder="1">
      <alignment/>
      <protection/>
    </xf>
    <xf numFmtId="213" fontId="22" fillId="0" borderId="10" xfId="61" applyNumberFormat="1" applyFont="1" applyFill="1" applyBorder="1">
      <alignment/>
      <protection/>
    </xf>
    <xf numFmtId="213" fontId="25" fillId="0" borderId="0" xfId="61" applyNumberFormat="1" applyFont="1">
      <alignment/>
      <protection/>
    </xf>
    <xf numFmtId="213" fontId="25" fillId="0" borderId="0" xfId="61" applyNumberFormat="1" applyFont="1" applyFill="1">
      <alignment/>
      <protection/>
    </xf>
    <xf numFmtId="0" fontId="18" fillId="0" borderId="0" xfId="61" applyFont="1" applyAlignment="1">
      <alignment horizontal="centerContinuous"/>
      <protection/>
    </xf>
    <xf numFmtId="0" fontId="18" fillId="0" borderId="0" xfId="61" applyFont="1" applyFill="1" applyAlignment="1">
      <alignment horizontal="centerContinuous"/>
      <protection/>
    </xf>
    <xf numFmtId="0" fontId="18" fillId="0" borderId="0" xfId="61" applyFont="1">
      <alignment/>
      <protection/>
    </xf>
    <xf numFmtId="0" fontId="19" fillId="0" borderId="0" xfId="62" applyFont="1" applyFill="1" applyAlignment="1">
      <alignment horizontal="right"/>
      <protection/>
    </xf>
    <xf numFmtId="0" fontId="18" fillId="0" borderId="0" xfId="62" applyFont="1" applyFill="1" applyAlignment="1">
      <alignment horizontal="right"/>
      <protection/>
    </xf>
    <xf numFmtId="0" fontId="18" fillId="0" borderId="0" xfId="61" applyFont="1" applyFill="1">
      <alignment/>
      <protection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3" fontId="18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3" fontId="18" fillId="0" borderId="12" xfId="0" applyNumberFormat="1" applyFont="1" applyBorder="1" applyAlignment="1">
      <alignment horizontal="centerContinuous"/>
    </xf>
    <xf numFmtId="3" fontId="19" fillId="0" borderId="10" xfId="0" applyNumberFormat="1" applyFont="1" applyBorder="1" applyAlignment="1">
      <alignment horizontal="centerContinuous"/>
    </xf>
    <xf numFmtId="3" fontId="19" fillId="0" borderId="11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3" fontId="18" fillId="0" borderId="0" xfId="0" applyNumberFormat="1" applyFont="1" applyBorder="1" applyAlignment="1">
      <alignment horizontal="centerContinuous"/>
    </xf>
    <xf numFmtId="3" fontId="18" fillId="0" borderId="1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Continuous"/>
    </xf>
    <xf numFmtId="3" fontId="18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3" fontId="18" fillId="0" borderId="10" xfId="0" applyNumberFormat="1" applyFont="1" applyBorder="1" applyAlignment="1">
      <alignment horizontal="right"/>
    </xf>
    <xf numFmtId="211" fontId="18" fillId="0" borderId="11" xfId="0" applyNumberFormat="1" applyFont="1" applyBorder="1" applyAlignment="1">
      <alignment horizontal="right"/>
    </xf>
    <xf numFmtId="211" fontId="18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211" fontId="18" fillId="0" borderId="14" xfId="0" applyNumberFormat="1" applyFont="1" applyBorder="1" applyAlignment="1">
      <alignment horizontal="right"/>
    </xf>
    <xf numFmtId="209" fontId="18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left"/>
    </xf>
    <xf numFmtId="211" fontId="18" fillId="0" borderId="0" xfId="0" applyNumberFormat="1" applyFont="1" applyBorder="1" applyAlignment="1">
      <alignment horizontal="left"/>
    </xf>
    <xf numFmtId="209" fontId="18" fillId="0" borderId="0" xfId="0" applyNumberFormat="1" applyFont="1" applyAlignment="1">
      <alignment horizontal="left"/>
    </xf>
    <xf numFmtId="3" fontId="18" fillId="0" borderId="10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left"/>
    </xf>
    <xf numFmtId="211" fontId="18" fillId="0" borderId="13" xfId="0" applyNumberFormat="1" applyFont="1" applyBorder="1" applyAlignment="1">
      <alignment horizontal="right"/>
    </xf>
    <xf numFmtId="211" fontId="18" fillId="0" borderId="0" xfId="0" applyNumberFormat="1" applyFont="1" applyAlignment="1">
      <alignment horizontal="right"/>
    </xf>
    <xf numFmtId="211" fontId="18" fillId="0" borderId="0" xfId="0" applyNumberFormat="1" applyFont="1" applyBorder="1" applyAlignment="1">
      <alignment horizontal="right"/>
    </xf>
    <xf numFmtId="209" fontId="18" fillId="0" borderId="0" xfId="0" applyNumberFormat="1" applyFont="1" applyAlignment="1">
      <alignment horizontal="right"/>
    </xf>
    <xf numFmtId="211" fontId="18" fillId="0" borderId="0" xfId="0" applyNumberFormat="1" applyFont="1" applyBorder="1" applyAlignment="1">
      <alignment/>
    </xf>
    <xf numFmtId="211" fontId="18" fillId="0" borderId="13" xfId="0" applyNumberFormat="1" applyFont="1" applyBorder="1" applyAlignment="1">
      <alignment/>
    </xf>
    <xf numFmtId="1" fontId="18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213" fontId="22" fillId="0" borderId="0" xfId="57" applyNumberFormat="1" applyFont="1" applyBorder="1">
      <alignment/>
      <protection/>
    </xf>
    <xf numFmtId="213" fontId="18" fillId="0" borderId="0" xfId="61" applyNumberFormat="1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213" fontId="25" fillId="0" borderId="0" xfId="57" applyNumberFormat="1" applyFont="1" applyBorder="1">
      <alignment/>
      <protection/>
    </xf>
    <xf numFmtId="0" fontId="25" fillId="0" borderId="10" xfId="57" applyFont="1" applyBorder="1">
      <alignment/>
      <protection/>
    </xf>
    <xf numFmtId="0" fontId="24" fillId="0" borderId="0" xfId="57" applyFont="1" applyAlignment="1">
      <alignment horizontal="right"/>
      <protection/>
    </xf>
    <xf numFmtId="3" fontId="25" fillId="0" borderId="10" xfId="57" applyNumberFormat="1" applyFont="1" applyBorder="1" applyAlignment="1">
      <alignment horizontal="right"/>
      <protection/>
    </xf>
    <xf numFmtId="172" fontId="18" fillId="0" borderId="0" xfId="60" applyNumberFormat="1" applyFont="1">
      <alignment/>
      <protection/>
    </xf>
    <xf numFmtId="172" fontId="18" fillId="0" borderId="0" xfId="60" applyNumberFormat="1" applyFont="1" applyProtection="1">
      <alignment/>
      <protection/>
    </xf>
    <xf numFmtId="0" fontId="19" fillId="0" borderId="0" xfId="61" applyFont="1" applyAlignment="1">
      <alignment horizontal="right"/>
      <protection/>
    </xf>
    <xf numFmtId="0" fontId="19" fillId="0" borderId="0" xfId="61" applyFont="1" applyAlignment="1">
      <alignment horizontal="center"/>
      <protection/>
    </xf>
    <xf numFmtId="3" fontId="18" fillId="0" borderId="0" xfId="57" applyNumberFormat="1" applyFont="1">
      <alignment/>
      <protection/>
    </xf>
    <xf numFmtId="213" fontId="18" fillId="0" borderId="0" xfId="57" applyNumberFormat="1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>
      <alignment/>
      <protection/>
    </xf>
    <xf numFmtId="213" fontId="22" fillId="0" borderId="0" xfId="57" applyNumberFormat="1" applyFont="1" applyBorder="1" applyAlignment="1">
      <alignment horizontal="center"/>
      <protection/>
    </xf>
    <xf numFmtId="3" fontId="24" fillId="0" borderId="0" xfId="57" applyNumberFormat="1" applyFont="1" applyAlignment="1">
      <alignment horizontal="center"/>
      <protection/>
    </xf>
    <xf numFmtId="0" fontId="22" fillId="0" borderId="0" xfId="61" applyFont="1">
      <alignment/>
      <protection/>
    </xf>
    <xf numFmtId="37" fontId="18" fillId="0" borderId="0" xfId="58" applyFont="1" applyAlignment="1">
      <alignment horizontal="center"/>
      <protection/>
    </xf>
    <xf numFmtId="0" fontId="18" fillId="0" borderId="0" xfId="0" applyFont="1" applyAlignment="1">
      <alignment horizontal="center"/>
    </xf>
    <xf numFmtId="212" fontId="9" fillId="0" borderId="0" xfId="58" applyNumberFormat="1" applyFont="1" applyAlignment="1">
      <alignment horizontal="center"/>
      <protection/>
    </xf>
    <xf numFmtId="3" fontId="18" fillId="0" borderId="10" xfId="57" applyNumberFormat="1" applyFont="1" applyBorder="1" applyAlignment="1">
      <alignment horizontal="center"/>
      <protection/>
    </xf>
    <xf numFmtId="37" fontId="9" fillId="0" borderId="0" xfId="58" applyFont="1" applyAlignment="1">
      <alignment horizontal="center"/>
      <protection/>
    </xf>
    <xf numFmtId="213" fontId="22" fillId="0" borderId="10" xfId="61" applyNumberFormat="1" applyFont="1" applyBorder="1" applyAlignment="1">
      <alignment horizontal="center"/>
      <protection/>
    </xf>
    <xf numFmtId="171" fontId="15" fillId="0" borderId="0" xfId="60" applyNumberFormat="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pt_Major" xfId="57"/>
    <cellStyle name="Normal_EnrollbyEthnic" xfId="58"/>
    <cellStyle name="Normal_Ethnic" xfId="59"/>
    <cellStyle name="Normal_New by Class + Admit" xfId="60"/>
    <cellStyle name="Normal_SRS_35" xfId="61"/>
    <cellStyle name="Normal_SRS3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28575</xdr:rowOff>
    </xdr:from>
    <xdr:to>
      <xdr:col>2</xdr:col>
      <xdr:colOff>2752725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857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E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1" spans="1:5" ht="15.75">
      <c r="A11" s="1" t="s">
        <v>317</v>
      </c>
      <c r="B11" s="2"/>
      <c r="C11" s="2"/>
      <c r="D11" s="2"/>
      <c r="E11" s="2"/>
    </row>
    <row r="12" spans="1:5" ht="15.75">
      <c r="A12" s="1"/>
      <c r="B12" s="2"/>
      <c r="C12" s="2"/>
      <c r="D12" s="2"/>
      <c r="E12" s="2"/>
    </row>
    <row r="13" spans="1:5" ht="15.75">
      <c r="A13" s="3" t="s">
        <v>621</v>
      </c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5.75">
      <c r="A15" s="3" t="s">
        <v>379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5.75">
      <c r="A17" s="3" t="s">
        <v>300</v>
      </c>
      <c r="B17" s="2"/>
      <c r="C17" s="2"/>
      <c r="D17" s="2"/>
      <c r="E17" s="2"/>
    </row>
    <row r="18" spans="1:5" ht="15.75">
      <c r="A18" s="3"/>
      <c r="B18" s="2"/>
      <c r="C18" s="2"/>
      <c r="D18" s="2"/>
      <c r="E18" s="2"/>
    </row>
    <row r="19" spans="1:5" ht="15.75">
      <c r="A19" s="3" t="s">
        <v>380</v>
      </c>
      <c r="B19" s="2"/>
      <c r="C19" s="2"/>
      <c r="D19" s="2"/>
      <c r="E19" s="2"/>
    </row>
    <row r="20" spans="1:5" ht="15.75">
      <c r="A20" s="3"/>
      <c r="B20" s="2"/>
      <c r="C20" s="2"/>
      <c r="D20" s="2"/>
      <c r="E20" s="2"/>
    </row>
    <row r="21" spans="1:5" ht="16.5">
      <c r="A21" s="4" t="s">
        <v>301</v>
      </c>
      <c r="B21" s="2"/>
      <c r="C21" s="2"/>
      <c r="D21" s="2"/>
      <c r="E21" s="2"/>
    </row>
    <row r="22" spans="1:5" ht="12.75">
      <c r="A22" s="5"/>
      <c r="B22" s="5"/>
      <c r="C22" s="5"/>
      <c r="D22" s="5"/>
      <c r="E22" s="5"/>
    </row>
    <row r="23" spans="1:5" ht="12.75">
      <c r="A23" s="6" t="s">
        <v>302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 t="s">
        <v>281</v>
      </c>
      <c r="C25" s="5" t="s">
        <v>564</v>
      </c>
      <c r="D25" s="31" t="s">
        <v>595</v>
      </c>
      <c r="E25" s="5">
        <v>1</v>
      </c>
    </row>
    <row r="26" spans="1:5" ht="12.75">
      <c r="A26" s="5"/>
      <c r="B26" s="5"/>
      <c r="C26" s="5"/>
      <c r="D26" s="5"/>
      <c r="E26" s="5"/>
    </row>
    <row r="27" spans="1:5" ht="12.75">
      <c r="A27" s="5"/>
      <c r="B27" s="5" t="s">
        <v>303</v>
      </c>
      <c r="C27" s="5" t="s">
        <v>304</v>
      </c>
      <c r="D27" s="31" t="s">
        <v>595</v>
      </c>
      <c r="E27" s="5">
        <v>2</v>
      </c>
    </row>
    <row r="28" spans="1:5" ht="12.75">
      <c r="A28" s="5"/>
      <c r="B28" s="5"/>
      <c r="C28" s="5"/>
      <c r="D28" s="5"/>
      <c r="E28" s="5"/>
    </row>
    <row r="29" spans="1:5" ht="12.75">
      <c r="A29" s="5"/>
      <c r="B29" s="5" t="s">
        <v>305</v>
      </c>
      <c r="C29" s="5" t="s">
        <v>306</v>
      </c>
      <c r="D29" s="31" t="s">
        <v>595</v>
      </c>
      <c r="E29" s="5">
        <v>3</v>
      </c>
    </row>
    <row r="30" spans="1:5" ht="12.75">
      <c r="A30" s="5"/>
      <c r="B30" s="5"/>
      <c r="C30" s="5"/>
      <c r="D30" s="5"/>
      <c r="E30" s="5"/>
    </row>
    <row r="31" spans="1:5" ht="12.75">
      <c r="A31" s="5"/>
      <c r="B31" s="5" t="s">
        <v>307</v>
      </c>
      <c r="C31" s="5" t="s">
        <v>308</v>
      </c>
      <c r="D31" s="31" t="s">
        <v>595</v>
      </c>
      <c r="E31" s="5">
        <v>4</v>
      </c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6" t="s">
        <v>309</v>
      </c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 t="s">
        <v>310</v>
      </c>
      <c r="C36" s="5" t="s">
        <v>311</v>
      </c>
      <c r="D36" s="31" t="s">
        <v>595</v>
      </c>
      <c r="E36" s="5">
        <v>9</v>
      </c>
    </row>
    <row r="37" spans="1:5" ht="12.75">
      <c r="A37" s="5"/>
      <c r="B37" s="5"/>
      <c r="C37" s="5"/>
      <c r="D37" s="5"/>
      <c r="E37" s="5"/>
    </row>
    <row r="38" spans="1:5" ht="12.75">
      <c r="A38" s="5"/>
      <c r="B38" s="5" t="s">
        <v>312</v>
      </c>
      <c r="C38" s="5" t="s">
        <v>313</v>
      </c>
      <c r="D38" s="31" t="s">
        <v>595</v>
      </c>
      <c r="E38" s="5">
        <v>10</v>
      </c>
    </row>
    <row r="39" spans="1:5" ht="12.75">
      <c r="A39" s="5"/>
      <c r="B39" s="5"/>
      <c r="C39" s="5"/>
      <c r="D39" s="5"/>
      <c r="E39" s="5"/>
    </row>
    <row r="40" spans="1:5" ht="12.75">
      <c r="A40" s="5"/>
      <c r="B40" s="5" t="s">
        <v>314</v>
      </c>
      <c r="C40" s="5" t="s">
        <v>565</v>
      </c>
      <c r="D40" s="31" t="s">
        <v>595</v>
      </c>
      <c r="E40" s="5">
        <v>14</v>
      </c>
    </row>
    <row r="41" spans="1:5" ht="12.75">
      <c r="A41" s="5"/>
      <c r="B41" s="5"/>
      <c r="C41" s="5"/>
      <c r="D41" s="5"/>
      <c r="E41" s="5"/>
    </row>
    <row r="42" spans="1:5" ht="12.75">
      <c r="A42" s="5"/>
      <c r="B42" s="5" t="s">
        <v>315</v>
      </c>
      <c r="C42" s="5" t="s">
        <v>316</v>
      </c>
      <c r="D42" s="31" t="s">
        <v>595</v>
      </c>
      <c r="E42" s="5">
        <v>16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44"/>
  <sheetViews>
    <sheetView showGridLines="0" zoomScalePageLayoutView="0" workbookViewId="0" topLeftCell="A1">
      <selection activeCell="A1" sqref="A1:M1"/>
    </sheetView>
  </sheetViews>
  <sheetFormatPr defaultColWidth="10.28125" defaultRowHeight="12.75"/>
  <cols>
    <col min="1" max="1" width="13.8515625" style="76" customWidth="1"/>
    <col min="2" max="3" width="6.28125" style="117" customWidth="1"/>
    <col min="4" max="4" width="5.7109375" style="117" customWidth="1"/>
    <col min="5" max="5" width="9.140625" style="117" customWidth="1"/>
    <col min="6" max="6" width="5.57421875" style="117" customWidth="1"/>
    <col min="7" max="7" width="5.7109375" style="117" customWidth="1"/>
    <col min="8" max="8" width="5.57421875" style="117" customWidth="1"/>
    <col min="9" max="9" width="9.140625" style="117" customWidth="1"/>
    <col min="10" max="11" width="6.28125" style="117" customWidth="1"/>
    <col min="12" max="12" width="6.00390625" style="117" customWidth="1"/>
    <col min="13" max="13" width="9.140625" style="117" customWidth="1"/>
    <col min="14" max="14" width="5.00390625" style="76" customWidth="1"/>
    <col min="15" max="16384" width="10.28125" style="76" customWidth="1"/>
  </cols>
  <sheetData>
    <row r="1" spans="1:14" ht="12">
      <c r="A1" s="172" t="s">
        <v>281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15"/>
    </row>
    <row r="2" spans="1:14" ht="12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</row>
    <row r="3" spans="1:14" ht="12">
      <c r="A3" s="171" t="s">
        <v>296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15"/>
    </row>
    <row r="4" spans="1:14" ht="1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5"/>
    </row>
    <row r="5" spans="1:14" ht="12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5"/>
    </row>
    <row r="6" spans="1:14" ht="12">
      <c r="A6" s="115" t="s">
        <v>622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5"/>
    </row>
    <row r="7" spans="1:14" ht="12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5"/>
    </row>
    <row r="8" spans="1:14" ht="1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5"/>
    </row>
    <row r="9" spans="1:14" ht="12">
      <c r="A9" s="115" t="s">
        <v>159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5"/>
    </row>
    <row r="10" spans="1:14" ht="12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5"/>
    </row>
    <row r="11" ht="12">
      <c r="A11" s="77"/>
    </row>
    <row r="12" spans="2:14" ht="12">
      <c r="B12" s="118" t="s">
        <v>282</v>
      </c>
      <c r="C12" s="118"/>
      <c r="D12" s="118"/>
      <c r="E12" s="119"/>
      <c r="F12" s="120" t="s">
        <v>283</v>
      </c>
      <c r="G12" s="121"/>
      <c r="H12" s="121"/>
      <c r="I12" s="122"/>
      <c r="J12" s="120" t="s">
        <v>286</v>
      </c>
      <c r="K12" s="118"/>
      <c r="L12" s="118"/>
      <c r="M12" s="118"/>
      <c r="N12" s="123"/>
    </row>
    <row r="13" spans="2:14" ht="12">
      <c r="B13" s="124"/>
      <c r="C13" s="124"/>
      <c r="D13" s="124"/>
      <c r="E13" s="125" t="s">
        <v>624</v>
      </c>
      <c r="F13" s="124"/>
      <c r="G13" s="126"/>
      <c r="H13" s="126"/>
      <c r="I13" s="125" t="s">
        <v>624</v>
      </c>
      <c r="J13" s="124"/>
      <c r="K13" s="124"/>
      <c r="L13" s="124"/>
      <c r="M13" s="127" t="s">
        <v>624</v>
      </c>
      <c r="N13" s="123"/>
    </row>
    <row r="14" spans="1:14" ht="12">
      <c r="A14" s="128" t="s">
        <v>597</v>
      </c>
      <c r="B14" s="129" t="s">
        <v>284</v>
      </c>
      <c r="C14" s="129" t="s">
        <v>285</v>
      </c>
      <c r="D14" s="129" t="s">
        <v>286</v>
      </c>
      <c r="E14" s="130" t="s">
        <v>295</v>
      </c>
      <c r="F14" s="129" t="s">
        <v>284</v>
      </c>
      <c r="G14" s="129" t="s">
        <v>285</v>
      </c>
      <c r="H14" s="129" t="s">
        <v>286</v>
      </c>
      <c r="I14" s="130" t="s">
        <v>295</v>
      </c>
      <c r="J14" s="129" t="s">
        <v>284</v>
      </c>
      <c r="K14" s="129" t="s">
        <v>285</v>
      </c>
      <c r="L14" s="129" t="s">
        <v>286</v>
      </c>
      <c r="M14" s="131" t="s">
        <v>295</v>
      </c>
      <c r="N14" s="81"/>
    </row>
    <row r="15" spans="1:14" ht="12">
      <c r="A15" s="77"/>
      <c r="B15" s="129"/>
      <c r="C15" s="129"/>
      <c r="D15" s="129"/>
      <c r="E15" s="130"/>
      <c r="F15" s="129"/>
      <c r="G15" s="129"/>
      <c r="H15" s="129"/>
      <c r="I15" s="130"/>
      <c r="J15" s="129"/>
      <c r="K15" s="129"/>
      <c r="L15" s="129"/>
      <c r="M15" s="131"/>
      <c r="N15" s="81"/>
    </row>
    <row r="16" spans="1:13" ht="12">
      <c r="A16" s="132" t="s">
        <v>297</v>
      </c>
      <c r="B16" s="133">
        <f aca="true" t="shared" si="0" ref="B16:I16">B32+B19</f>
        <v>7614</v>
      </c>
      <c r="C16" s="133">
        <f t="shared" si="0"/>
        <v>10101</v>
      </c>
      <c r="D16" s="133">
        <f t="shared" si="0"/>
        <v>17715</v>
      </c>
      <c r="E16" s="134">
        <f>E32+E19</f>
        <v>249426.5</v>
      </c>
      <c r="F16" s="133">
        <f t="shared" si="0"/>
        <v>921</v>
      </c>
      <c r="G16" s="133">
        <f t="shared" si="0"/>
        <v>1468</v>
      </c>
      <c r="H16" s="133">
        <f t="shared" si="0"/>
        <v>2389</v>
      </c>
      <c r="I16" s="134">
        <f t="shared" si="0"/>
        <v>12311</v>
      </c>
      <c r="J16" s="133">
        <f>B16+F16</f>
        <v>8535</v>
      </c>
      <c r="K16" s="133">
        <f>C16+G16</f>
        <v>11569</v>
      </c>
      <c r="L16" s="133">
        <f>K16+J16</f>
        <v>20104</v>
      </c>
      <c r="M16" s="135">
        <f>E16+I16</f>
        <v>261737.5</v>
      </c>
    </row>
    <row r="17" spans="1:15" ht="12">
      <c r="A17" s="136"/>
      <c r="B17" s="127"/>
      <c r="C17" s="127"/>
      <c r="D17" s="127"/>
      <c r="E17" s="137"/>
      <c r="F17" s="127"/>
      <c r="G17" s="127"/>
      <c r="H17" s="127"/>
      <c r="I17" s="137"/>
      <c r="J17" s="127"/>
      <c r="K17" s="127"/>
      <c r="L17" s="127"/>
      <c r="M17" s="138"/>
      <c r="O17" s="117"/>
    </row>
    <row r="18" spans="1:13" ht="12">
      <c r="A18" s="77"/>
      <c r="B18" s="139"/>
      <c r="C18" s="139"/>
      <c r="D18" s="139"/>
      <c r="E18" s="140"/>
      <c r="F18" s="139"/>
      <c r="G18" s="139"/>
      <c r="H18" s="139"/>
      <c r="I18" s="140"/>
      <c r="J18" s="139"/>
      <c r="K18" s="139"/>
      <c r="L18" s="139"/>
      <c r="M18" s="141"/>
    </row>
    <row r="19" spans="1:13" ht="12">
      <c r="A19" s="132" t="s">
        <v>596</v>
      </c>
      <c r="B19" s="142">
        <f aca="true" t="shared" si="1" ref="B19:M19">SUM(B21:B29)</f>
        <v>7164</v>
      </c>
      <c r="C19" s="142">
        <f t="shared" si="1"/>
        <v>9435</v>
      </c>
      <c r="D19" s="142">
        <f t="shared" si="1"/>
        <v>16599</v>
      </c>
      <c r="E19" s="134">
        <f t="shared" si="1"/>
        <v>237917.5</v>
      </c>
      <c r="F19" s="142">
        <f t="shared" si="1"/>
        <v>503</v>
      </c>
      <c r="G19" s="142">
        <f t="shared" si="1"/>
        <v>553</v>
      </c>
      <c r="H19" s="142">
        <f t="shared" si="1"/>
        <v>1056</v>
      </c>
      <c r="I19" s="134">
        <f t="shared" si="1"/>
        <v>7429</v>
      </c>
      <c r="J19" s="142">
        <f t="shared" si="1"/>
        <v>7667</v>
      </c>
      <c r="K19" s="142">
        <f t="shared" si="1"/>
        <v>9988</v>
      </c>
      <c r="L19" s="142">
        <f t="shared" si="1"/>
        <v>17655</v>
      </c>
      <c r="M19" s="135">
        <f t="shared" si="1"/>
        <v>245346.5</v>
      </c>
    </row>
    <row r="20" spans="1:13" ht="12">
      <c r="A20" s="77"/>
      <c r="B20" s="139"/>
      <c r="C20" s="139"/>
      <c r="D20" s="139"/>
      <c r="E20" s="143"/>
      <c r="F20" s="139"/>
      <c r="G20" s="139"/>
      <c r="H20" s="139"/>
      <c r="I20" s="143"/>
      <c r="J20" s="139"/>
      <c r="K20" s="139"/>
      <c r="L20" s="139"/>
      <c r="M20" s="139"/>
    </row>
    <row r="21" spans="1:14" ht="12">
      <c r="A21" s="77" t="s">
        <v>294</v>
      </c>
      <c r="B21" s="60">
        <v>1791</v>
      </c>
      <c r="C21" s="60">
        <v>2475</v>
      </c>
      <c r="D21" s="60">
        <f>C21+B21</f>
        <v>4266</v>
      </c>
      <c r="E21" s="144">
        <v>61716</v>
      </c>
      <c r="F21" s="60">
        <v>17</v>
      </c>
      <c r="G21" s="60">
        <v>16</v>
      </c>
      <c r="H21" s="60">
        <f>G21+F21</f>
        <v>33</v>
      </c>
      <c r="I21" s="144">
        <v>246</v>
      </c>
      <c r="J21" s="60">
        <f>B21+F21</f>
        <v>1808</v>
      </c>
      <c r="K21" s="60">
        <f>C21+G21</f>
        <v>2491</v>
      </c>
      <c r="L21" s="60">
        <f>K21+J21</f>
        <v>4299</v>
      </c>
      <c r="M21" s="145">
        <f>E21+I21</f>
        <v>61962</v>
      </c>
      <c r="N21" s="80"/>
    </row>
    <row r="22" spans="1:14" ht="12">
      <c r="A22" s="77"/>
      <c r="B22" s="60"/>
      <c r="C22" s="60"/>
      <c r="D22" s="60"/>
      <c r="E22" s="144"/>
      <c r="F22" s="60"/>
      <c r="G22" s="60"/>
      <c r="H22" s="60"/>
      <c r="I22" s="144"/>
      <c r="J22" s="60"/>
      <c r="K22" s="60"/>
      <c r="L22" s="60"/>
      <c r="M22" s="60"/>
      <c r="N22" s="80"/>
    </row>
    <row r="23" spans="1:14" ht="12">
      <c r="A23" s="77" t="s">
        <v>292</v>
      </c>
      <c r="B23" s="60">
        <v>1502</v>
      </c>
      <c r="C23" s="60">
        <v>1941</v>
      </c>
      <c r="D23" s="60">
        <f>C23+B23</f>
        <v>3443</v>
      </c>
      <c r="E23" s="144">
        <v>50488.5</v>
      </c>
      <c r="F23" s="60">
        <v>46</v>
      </c>
      <c r="G23" s="60">
        <v>37</v>
      </c>
      <c r="H23" s="60">
        <f>G23+F23</f>
        <v>83</v>
      </c>
      <c r="I23" s="144">
        <v>672</v>
      </c>
      <c r="J23" s="60">
        <f>B23+F23</f>
        <v>1548</v>
      </c>
      <c r="K23" s="60">
        <f>C23+G23</f>
        <v>1978</v>
      </c>
      <c r="L23" s="60">
        <f>K23+J23</f>
        <v>3526</v>
      </c>
      <c r="M23" s="145">
        <f>E23+I23</f>
        <v>51160.5</v>
      </c>
      <c r="N23" s="80"/>
    </row>
    <row r="24" spans="1:14" ht="12">
      <c r="A24" s="77"/>
      <c r="B24" s="60"/>
      <c r="C24" s="60"/>
      <c r="D24" s="60"/>
      <c r="E24" s="144"/>
      <c r="F24" s="60"/>
      <c r="G24" s="60"/>
      <c r="H24" s="60"/>
      <c r="I24" s="144"/>
      <c r="J24" s="60"/>
      <c r="K24" s="60"/>
      <c r="L24" s="60"/>
      <c r="M24" s="60"/>
      <c r="N24" s="80"/>
    </row>
    <row r="25" spans="1:14" ht="12">
      <c r="A25" s="77" t="s">
        <v>291</v>
      </c>
      <c r="B25" s="76">
        <v>1789</v>
      </c>
      <c r="C25" s="76">
        <v>2312</v>
      </c>
      <c r="D25" s="60">
        <f>C25+B25</f>
        <v>4101</v>
      </c>
      <c r="E25" s="144">
        <v>59015.5</v>
      </c>
      <c r="F25" s="60">
        <v>117</v>
      </c>
      <c r="G25" s="60">
        <v>126</v>
      </c>
      <c r="H25" s="60">
        <f>G25+F25</f>
        <v>243</v>
      </c>
      <c r="I25" s="144">
        <v>1832</v>
      </c>
      <c r="J25" s="60">
        <f>B25+F25</f>
        <v>1906</v>
      </c>
      <c r="K25" s="60">
        <f>C25+G25</f>
        <v>2438</v>
      </c>
      <c r="L25" s="60">
        <f>K25+J25</f>
        <v>4344</v>
      </c>
      <c r="M25" s="145">
        <f>E25+I25</f>
        <v>60847.5</v>
      </c>
      <c r="N25" s="80"/>
    </row>
    <row r="26" spans="1:14" ht="12">
      <c r="A26" s="77"/>
      <c r="B26" s="60"/>
      <c r="C26" s="60"/>
      <c r="D26" s="60"/>
      <c r="E26" s="144"/>
      <c r="F26" s="60"/>
      <c r="G26" s="60"/>
      <c r="H26" s="60"/>
      <c r="I26" s="144"/>
      <c r="J26" s="60"/>
      <c r="K26" s="60"/>
      <c r="L26" s="60"/>
      <c r="M26" s="138"/>
      <c r="N26" s="80"/>
    </row>
    <row r="27" spans="1:14" ht="12">
      <c r="A27" s="77" t="s">
        <v>290</v>
      </c>
      <c r="B27" s="76">
        <v>2068</v>
      </c>
      <c r="C27" s="76">
        <v>2697</v>
      </c>
      <c r="D27" s="60">
        <f>C27+B27</f>
        <v>4765</v>
      </c>
      <c r="E27" s="144">
        <v>66380.5</v>
      </c>
      <c r="F27" s="60">
        <v>301</v>
      </c>
      <c r="G27" s="60">
        <v>354</v>
      </c>
      <c r="H27" s="60">
        <f>G27+F27</f>
        <v>655</v>
      </c>
      <c r="I27" s="144">
        <v>4470</v>
      </c>
      <c r="J27" s="60">
        <f>B27+F27</f>
        <v>2369</v>
      </c>
      <c r="K27" s="60">
        <f>C27+G27</f>
        <v>3051</v>
      </c>
      <c r="L27" s="60">
        <f>K27+J27</f>
        <v>5420</v>
      </c>
      <c r="M27" s="145">
        <f>E27+I27</f>
        <v>70850.5</v>
      </c>
      <c r="N27" s="80"/>
    </row>
    <row r="28" spans="1:14" ht="12">
      <c r="A28" s="77"/>
      <c r="B28" s="60"/>
      <c r="C28" s="60"/>
      <c r="D28" s="60"/>
      <c r="E28" s="144"/>
      <c r="F28" s="60"/>
      <c r="G28" s="60"/>
      <c r="H28" s="60"/>
      <c r="I28" s="144"/>
      <c r="J28" s="60"/>
      <c r="K28" s="60"/>
      <c r="L28" s="60"/>
      <c r="M28" s="138"/>
      <c r="N28" s="80"/>
    </row>
    <row r="29" spans="1:14" ht="12">
      <c r="A29" s="77" t="s">
        <v>287</v>
      </c>
      <c r="B29" s="60">
        <v>14</v>
      </c>
      <c r="C29" s="60">
        <v>10</v>
      </c>
      <c r="D29" s="60">
        <f>C29+B29</f>
        <v>24</v>
      </c>
      <c r="E29" s="144">
        <v>317</v>
      </c>
      <c r="F29" s="60">
        <v>22</v>
      </c>
      <c r="G29" s="60">
        <v>20</v>
      </c>
      <c r="H29" s="60">
        <f>G29+F29</f>
        <v>42</v>
      </c>
      <c r="I29" s="144">
        <v>209</v>
      </c>
      <c r="J29" s="60">
        <f>B29+F29</f>
        <v>36</v>
      </c>
      <c r="K29" s="60">
        <f>C29+G29</f>
        <v>30</v>
      </c>
      <c r="L29" s="60">
        <f>K29+J29</f>
        <v>66</v>
      </c>
      <c r="M29" s="145">
        <f>E29+I29</f>
        <v>526</v>
      </c>
      <c r="N29" s="80"/>
    </row>
    <row r="30" spans="1:14" ht="12">
      <c r="A30" s="77"/>
      <c r="B30" s="60"/>
      <c r="C30" s="60"/>
      <c r="D30" s="60"/>
      <c r="E30" s="146"/>
      <c r="F30" s="60"/>
      <c r="G30" s="60"/>
      <c r="H30" s="60"/>
      <c r="I30" s="146"/>
      <c r="J30" s="60"/>
      <c r="K30" s="60"/>
      <c r="L30" s="60"/>
      <c r="M30" s="147"/>
      <c r="N30" s="80"/>
    </row>
    <row r="31" spans="1:13" ht="12">
      <c r="A31" s="77"/>
      <c r="E31" s="148"/>
      <c r="G31" s="60"/>
      <c r="H31" s="60"/>
      <c r="I31" s="146"/>
      <c r="K31" s="60"/>
      <c r="L31" s="60"/>
      <c r="M31" s="147"/>
    </row>
    <row r="32" spans="1:13" ht="12">
      <c r="A32" s="132" t="s">
        <v>298</v>
      </c>
      <c r="B32" s="133">
        <f aca="true" t="shared" si="2" ref="B32:M32">SUM(B34:B38)</f>
        <v>450</v>
      </c>
      <c r="C32" s="133">
        <f t="shared" si="2"/>
        <v>666</v>
      </c>
      <c r="D32" s="133">
        <f t="shared" si="2"/>
        <v>1116</v>
      </c>
      <c r="E32" s="134">
        <f t="shared" si="2"/>
        <v>11509</v>
      </c>
      <c r="F32" s="133">
        <f t="shared" si="2"/>
        <v>418</v>
      </c>
      <c r="G32" s="133">
        <f t="shared" si="2"/>
        <v>915</v>
      </c>
      <c r="H32" s="133">
        <f t="shared" si="2"/>
        <v>1333</v>
      </c>
      <c r="I32" s="134">
        <f t="shared" si="2"/>
        <v>4882</v>
      </c>
      <c r="J32" s="133">
        <f t="shared" si="2"/>
        <v>868</v>
      </c>
      <c r="K32" s="133">
        <f t="shared" si="2"/>
        <v>1581</v>
      </c>
      <c r="L32" s="133">
        <f t="shared" si="2"/>
        <v>2449</v>
      </c>
      <c r="M32" s="135">
        <f t="shared" si="2"/>
        <v>16391</v>
      </c>
    </row>
    <row r="33" spans="1:13" ht="12">
      <c r="A33" s="77"/>
      <c r="E33" s="149"/>
      <c r="G33" s="60"/>
      <c r="H33" s="60"/>
      <c r="I33" s="144"/>
      <c r="K33" s="60"/>
      <c r="L33" s="60"/>
      <c r="M33" s="147"/>
    </row>
    <row r="34" spans="1:15" ht="12">
      <c r="A34" s="77" t="s">
        <v>288</v>
      </c>
      <c r="B34" s="76">
        <v>401</v>
      </c>
      <c r="C34" s="76">
        <v>562</v>
      </c>
      <c r="D34" s="60">
        <f>C34+B34</f>
        <v>963</v>
      </c>
      <c r="E34" s="144">
        <v>9963</v>
      </c>
      <c r="F34" s="76">
        <v>311</v>
      </c>
      <c r="G34" s="76">
        <v>738</v>
      </c>
      <c r="H34" s="60">
        <f>G34+F34</f>
        <v>1049</v>
      </c>
      <c r="I34" s="144">
        <v>3952</v>
      </c>
      <c r="J34" s="60">
        <f>B34+F34</f>
        <v>712</v>
      </c>
      <c r="K34" s="60">
        <f>C34+G34</f>
        <v>1300</v>
      </c>
      <c r="L34" s="60">
        <f>K34+J34</f>
        <v>2012</v>
      </c>
      <c r="M34" s="145">
        <f>E34+I34</f>
        <v>13915</v>
      </c>
      <c r="N34" s="150"/>
      <c r="O34" s="80"/>
    </row>
    <row r="35" spans="1:15" ht="12">
      <c r="A35" s="77"/>
      <c r="E35" s="144"/>
      <c r="F35" s="60"/>
      <c r="G35" s="60"/>
      <c r="H35" s="60"/>
      <c r="I35" s="144"/>
      <c r="J35" s="60"/>
      <c r="K35" s="60"/>
      <c r="L35" s="60"/>
      <c r="M35" s="145"/>
      <c r="N35" s="80"/>
      <c r="O35" s="80"/>
    </row>
    <row r="36" spans="1:15" ht="12">
      <c r="A36" s="77" t="s">
        <v>293</v>
      </c>
      <c r="B36" s="60">
        <v>1</v>
      </c>
      <c r="C36" s="60">
        <v>14</v>
      </c>
      <c r="D36" s="60">
        <f>C36+B36</f>
        <v>15</v>
      </c>
      <c r="E36" s="144">
        <v>187</v>
      </c>
      <c r="F36" s="60">
        <v>23</v>
      </c>
      <c r="G36" s="60">
        <v>60</v>
      </c>
      <c r="H36" s="60">
        <f>G36+F36</f>
        <v>83</v>
      </c>
      <c r="I36" s="144">
        <v>320</v>
      </c>
      <c r="J36" s="60">
        <f>B36+F36</f>
        <v>24</v>
      </c>
      <c r="K36" s="60">
        <f>C36+G36</f>
        <v>74</v>
      </c>
      <c r="L36" s="60">
        <f>K36+J36</f>
        <v>98</v>
      </c>
      <c r="M36" s="145">
        <f>E36+I36</f>
        <v>507</v>
      </c>
      <c r="N36" s="80"/>
      <c r="O36" s="80"/>
    </row>
    <row r="37" spans="1:15" ht="12">
      <c r="A37" s="77"/>
      <c r="E37" s="144"/>
      <c r="F37" s="60"/>
      <c r="G37" s="60"/>
      <c r="H37" s="60"/>
      <c r="I37" s="144"/>
      <c r="J37" s="60"/>
      <c r="K37" s="151"/>
      <c r="L37" s="60"/>
      <c r="M37" s="145"/>
      <c r="N37" s="80"/>
      <c r="O37" s="80"/>
    </row>
    <row r="38" spans="1:15" ht="12">
      <c r="A38" s="77" t="s">
        <v>289</v>
      </c>
      <c r="B38" s="59">
        <v>48</v>
      </c>
      <c r="C38" s="59">
        <v>90</v>
      </c>
      <c r="D38" s="60">
        <f>C38+B38</f>
        <v>138</v>
      </c>
      <c r="E38" s="144">
        <v>1359</v>
      </c>
      <c r="F38" s="60">
        <v>84</v>
      </c>
      <c r="G38" s="60">
        <v>117</v>
      </c>
      <c r="H38" s="60">
        <f>G38+F38</f>
        <v>201</v>
      </c>
      <c r="I38" s="144">
        <v>610</v>
      </c>
      <c r="J38" s="60">
        <f>B38+F38</f>
        <v>132</v>
      </c>
      <c r="K38" s="60">
        <f>C38+G38</f>
        <v>207</v>
      </c>
      <c r="L38" s="60">
        <f>K38+J38</f>
        <v>339</v>
      </c>
      <c r="M38" s="145">
        <f>E38+I38</f>
        <v>1969</v>
      </c>
      <c r="N38" s="150"/>
      <c r="O38" s="80"/>
    </row>
    <row r="39" spans="1:15" ht="12">
      <c r="A39" s="77"/>
      <c r="B39" s="60"/>
      <c r="C39" s="60"/>
      <c r="D39" s="60"/>
      <c r="E39" s="76"/>
      <c r="F39" s="76"/>
      <c r="G39" s="76"/>
      <c r="H39" s="76"/>
      <c r="I39" s="76"/>
      <c r="J39" s="60"/>
      <c r="K39" s="60"/>
      <c r="L39" s="60"/>
      <c r="M39" s="60"/>
      <c r="N39" s="150"/>
      <c r="O39" s="80"/>
    </row>
    <row r="41" ht="12">
      <c r="A41" s="76" t="s">
        <v>625</v>
      </c>
    </row>
    <row r="42" spans="1:3" ht="12">
      <c r="A42" s="77"/>
      <c r="C42" s="139"/>
    </row>
    <row r="44" ht="12">
      <c r="A44" s="77"/>
    </row>
  </sheetData>
  <sheetProtection/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1">
      <selection activeCell="F48" sqref="F48"/>
    </sheetView>
  </sheetViews>
  <sheetFormatPr defaultColWidth="3.421875" defaultRowHeight="12.75"/>
  <cols>
    <col min="1" max="1" width="6.00390625" style="33" customWidth="1"/>
    <col min="2" max="2" width="6.28125" style="33" customWidth="1"/>
    <col min="3" max="3" width="6.8515625" style="33" customWidth="1"/>
    <col min="4" max="4" width="7.8515625" style="33" customWidth="1"/>
    <col min="5" max="6" width="6.8515625" style="33" customWidth="1"/>
    <col min="7" max="7" width="6.140625" style="33" customWidth="1"/>
    <col min="8" max="8" width="7.28125" style="33" customWidth="1"/>
    <col min="9" max="9" width="4.57421875" style="33" customWidth="1"/>
    <col min="10" max="14" width="7.28125" style="33" customWidth="1"/>
    <col min="15" max="139" width="3.421875" style="33" customWidth="1"/>
    <col min="140" max="16384" width="3.421875" style="33" customWidth="1"/>
  </cols>
  <sheetData>
    <row r="1" spans="1:14" ht="12">
      <c r="A1" s="32" t="s">
        <v>303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4" customFormat="1" ht="12.75">
      <c r="A2" s="173" t="s">
        <v>296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s="34" customFormat="1" ht="12.75">
      <c r="A3" s="173" t="s">
        <v>237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s="34" customFormat="1" ht="12.75">
      <c r="A4" s="173" t="s">
        <v>159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="35" customFormat="1" ht="12.75"/>
    <row r="6" s="35" customFormat="1" ht="12.75"/>
    <row r="7" spans="3:14" s="35" customFormat="1" ht="12.75">
      <c r="C7" s="53" t="s">
        <v>333</v>
      </c>
      <c r="D7" s="53"/>
      <c r="E7" s="53"/>
      <c r="F7" s="53"/>
      <c r="G7" s="53"/>
      <c r="H7" s="53"/>
      <c r="I7" s="54"/>
      <c r="J7" s="53" t="s">
        <v>320</v>
      </c>
      <c r="K7" s="53"/>
      <c r="L7" s="53"/>
      <c r="M7" s="53"/>
      <c r="N7" s="55" t="s">
        <v>620</v>
      </c>
    </row>
    <row r="8" spans="3:14" s="35" customFormat="1" ht="12.75">
      <c r="C8" s="46" t="s">
        <v>294</v>
      </c>
      <c r="D8" s="46" t="s">
        <v>292</v>
      </c>
      <c r="E8" s="46" t="s">
        <v>291</v>
      </c>
      <c r="F8" s="46" t="s">
        <v>290</v>
      </c>
      <c r="G8" s="46" t="s">
        <v>319</v>
      </c>
      <c r="H8" s="46" t="s">
        <v>286</v>
      </c>
      <c r="I8" s="46"/>
      <c r="J8" s="46" t="s">
        <v>288</v>
      </c>
      <c r="K8" s="46" t="s">
        <v>293</v>
      </c>
      <c r="L8" s="46" t="s">
        <v>289</v>
      </c>
      <c r="M8" s="46" t="s">
        <v>286</v>
      </c>
      <c r="N8" s="46" t="s">
        <v>286</v>
      </c>
    </row>
    <row r="9" ht="12">
      <c r="A9" s="33" t="s">
        <v>318</v>
      </c>
    </row>
    <row r="10" spans="2:14" ht="12">
      <c r="B10" s="36" t="s">
        <v>286</v>
      </c>
      <c r="C10" s="37">
        <f aca="true" t="shared" si="0" ref="C10:N10">C11+C12</f>
        <v>4299</v>
      </c>
      <c r="D10" s="37">
        <f t="shared" si="0"/>
        <v>3526</v>
      </c>
      <c r="E10" s="37">
        <f t="shared" si="0"/>
        <v>4344</v>
      </c>
      <c r="F10" s="37">
        <f t="shared" si="0"/>
        <v>5420</v>
      </c>
      <c r="G10" s="37">
        <f t="shared" si="0"/>
        <v>66</v>
      </c>
      <c r="H10" s="37">
        <f t="shared" si="0"/>
        <v>17655</v>
      </c>
      <c r="I10" s="37"/>
      <c r="J10" s="37">
        <f t="shared" si="0"/>
        <v>2012</v>
      </c>
      <c r="K10" s="37">
        <f t="shared" si="0"/>
        <v>98</v>
      </c>
      <c r="L10" s="37">
        <f t="shared" si="0"/>
        <v>339</v>
      </c>
      <c r="M10" s="37">
        <f t="shared" si="0"/>
        <v>2449</v>
      </c>
      <c r="N10" s="37">
        <f t="shared" si="0"/>
        <v>20104</v>
      </c>
    </row>
    <row r="11" spans="2:14" ht="12">
      <c r="B11" s="36" t="s">
        <v>284</v>
      </c>
      <c r="C11" s="37">
        <f aca="true" t="shared" si="1" ref="C11:N11">C16+C21+C26+C30+C35+C40+C44</f>
        <v>1808</v>
      </c>
      <c r="D11" s="37">
        <f t="shared" si="1"/>
        <v>1548</v>
      </c>
      <c r="E11" s="37">
        <f t="shared" si="1"/>
        <v>1906</v>
      </c>
      <c r="F11" s="37">
        <f t="shared" si="1"/>
        <v>2369</v>
      </c>
      <c r="G11" s="37">
        <f t="shared" si="1"/>
        <v>36</v>
      </c>
      <c r="H11" s="37">
        <f t="shared" si="1"/>
        <v>7667</v>
      </c>
      <c r="I11" s="37"/>
      <c r="J11" s="37">
        <f t="shared" si="1"/>
        <v>712</v>
      </c>
      <c r="K11" s="37">
        <f t="shared" si="1"/>
        <v>24</v>
      </c>
      <c r="L11" s="37">
        <f t="shared" si="1"/>
        <v>132</v>
      </c>
      <c r="M11" s="37">
        <f t="shared" si="1"/>
        <v>868</v>
      </c>
      <c r="N11" s="37">
        <f t="shared" si="1"/>
        <v>8535</v>
      </c>
    </row>
    <row r="12" spans="2:14" ht="12">
      <c r="B12" s="36" t="s">
        <v>285</v>
      </c>
      <c r="C12" s="37">
        <f aca="true" t="shared" si="2" ref="C12:N12">C17+C22+C27+C31+C36+C41+C45</f>
        <v>2491</v>
      </c>
      <c r="D12" s="37">
        <f t="shared" si="2"/>
        <v>1978</v>
      </c>
      <c r="E12" s="37">
        <f t="shared" si="2"/>
        <v>2438</v>
      </c>
      <c r="F12" s="37">
        <f t="shared" si="2"/>
        <v>3051</v>
      </c>
      <c r="G12" s="37">
        <f t="shared" si="2"/>
        <v>30</v>
      </c>
      <c r="H12" s="37">
        <f t="shared" si="2"/>
        <v>9988</v>
      </c>
      <c r="I12" s="37"/>
      <c r="J12" s="37">
        <f t="shared" si="2"/>
        <v>1300</v>
      </c>
      <c r="K12" s="37">
        <f t="shared" si="2"/>
        <v>74</v>
      </c>
      <c r="L12" s="37">
        <f t="shared" si="2"/>
        <v>207</v>
      </c>
      <c r="M12" s="37">
        <f t="shared" si="2"/>
        <v>1581</v>
      </c>
      <c r="N12" s="37">
        <f t="shared" si="2"/>
        <v>11569</v>
      </c>
    </row>
    <row r="13" spans="3:14" ht="12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2">
      <c r="A14" s="36" t="s">
        <v>321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4" ht="12">
      <c r="A15" s="36" t="s">
        <v>322</v>
      </c>
      <c r="B15" s="36"/>
      <c r="C15" s="33">
        <f>SUM(C16:C17)</f>
        <v>21</v>
      </c>
      <c r="D15" s="33">
        <f>SUM(D16:D17)</f>
        <v>10</v>
      </c>
      <c r="E15" s="33">
        <f aca="true" t="shared" si="3" ref="E15:N15">SUM(E16:E17)</f>
        <v>12</v>
      </c>
      <c r="F15" s="33">
        <f t="shared" si="3"/>
        <v>14</v>
      </c>
      <c r="G15" s="43">
        <f t="shared" si="3"/>
        <v>0</v>
      </c>
      <c r="H15" s="44">
        <f t="shared" si="3"/>
        <v>57</v>
      </c>
      <c r="I15" s="33">
        <f>H15+H20+H25+H29</f>
        <v>1974</v>
      </c>
      <c r="J15" s="44">
        <f t="shared" si="3"/>
        <v>7</v>
      </c>
      <c r="K15" s="44">
        <f t="shared" si="3"/>
        <v>1</v>
      </c>
      <c r="L15" s="44">
        <f t="shared" si="3"/>
        <v>1</v>
      </c>
      <c r="M15" s="33">
        <f t="shared" si="3"/>
        <v>9</v>
      </c>
      <c r="N15" s="33">
        <f t="shared" si="3"/>
        <v>66</v>
      </c>
    </row>
    <row r="16" spans="1:14" ht="12">
      <c r="A16" s="36"/>
      <c r="B16" s="36" t="s">
        <v>284</v>
      </c>
      <c r="C16" s="33">
        <v>6</v>
      </c>
      <c r="D16" s="40">
        <v>5</v>
      </c>
      <c r="E16" s="33">
        <v>7</v>
      </c>
      <c r="F16" s="40">
        <v>3</v>
      </c>
      <c r="G16" s="43">
        <v>0</v>
      </c>
      <c r="H16" s="44">
        <f>SUM(C16:G16)</f>
        <v>21</v>
      </c>
      <c r="I16" s="33">
        <f>I15/H10*100</f>
        <v>11.180968564146134</v>
      </c>
      <c r="J16" s="45">
        <v>3</v>
      </c>
      <c r="K16" s="44">
        <v>1</v>
      </c>
      <c r="L16" s="45">
        <v>1</v>
      </c>
      <c r="M16" s="33">
        <f>SUM(J16:L16)</f>
        <v>5</v>
      </c>
      <c r="N16" s="40">
        <f>M16+H16</f>
        <v>26</v>
      </c>
    </row>
    <row r="17" spans="1:14" ht="12">
      <c r="A17" s="36"/>
      <c r="B17" s="36" t="s">
        <v>285</v>
      </c>
      <c r="C17" s="33">
        <v>15</v>
      </c>
      <c r="D17" s="40">
        <v>5</v>
      </c>
      <c r="E17" s="33">
        <v>5</v>
      </c>
      <c r="F17" s="40">
        <v>11</v>
      </c>
      <c r="G17" s="43">
        <v>0</v>
      </c>
      <c r="H17" s="44">
        <f>SUM(C17:G17)</f>
        <v>36</v>
      </c>
      <c r="I17" s="44"/>
      <c r="J17" s="45">
        <v>4</v>
      </c>
      <c r="K17" s="44">
        <v>0</v>
      </c>
      <c r="L17" s="45">
        <v>0</v>
      </c>
      <c r="M17" s="33">
        <f>SUM(J17:L17)</f>
        <v>4</v>
      </c>
      <c r="N17" s="40">
        <f>M17+H17</f>
        <v>40</v>
      </c>
    </row>
    <row r="18" spans="1:14" ht="12">
      <c r="A18" s="36"/>
      <c r="B18" s="36"/>
      <c r="D18" s="40"/>
      <c r="F18" s="40"/>
      <c r="G18" s="44"/>
      <c r="H18" s="44"/>
      <c r="I18" s="44"/>
      <c r="J18" s="45"/>
      <c r="K18" s="44"/>
      <c r="L18" s="45"/>
      <c r="N18" s="40"/>
    </row>
    <row r="19" spans="1:14" ht="12">
      <c r="A19" s="36" t="s">
        <v>323</v>
      </c>
      <c r="B19" s="36"/>
      <c r="D19" s="40"/>
      <c r="F19" s="40"/>
      <c r="G19" s="44"/>
      <c r="H19" s="44"/>
      <c r="I19" s="44"/>
      <c r="J19" s="45"/>
      <c r="K19" s="44"/>
      <c r="L19" s="45"/>
      <c r="N19" s="40"/>
    </row>
    <row r="20" spans="1:14" ht="12">
      <c r="A20" s="36" t="s">
        <v>324</v>
      </c>
      <c r="B20" s="36"/>
      <c r="C20" s="33">
        <f>C21+C22</f>
        <v>297</v>
      </c>
      <c r="D20" s="33">
        <f aca="true" t="shared" si="4" ref="D20:N20">D21+D22</f>
        <v>161</v>
      </c>
      <c r="E20" s="33">
        <f t="shared" si="4"/>
        <v>220</v>
      </c>
      <c r="F20" s="33">
        <f t="shared" si="4"/>
        <v>292</v>
      </c>
      <c r="G20" s="44">
        <f t="shared" si="4"/>
        <v>5</v>
      </c>
      <c r="H20" s="44">
        <f t="shared" si="4"/>
        <v>975</v>
      </c>
      <c r="I20" s="44"/>
      <c r="J20" s="44">
        <f t="shared" si="4"/>
        <v>70</v>
      </c>
      <c r="K20" s="44">
        <f t="shared" si="4"/>
        <v>4</v>
      </c>
      <c r="L20" s="44">
        <f t="shared" si="4"/>
        <v>24</v>
      </c>
      <c r="M20" s="33">
        <f t="shared" si="4"/>
        <v>98</v>
      </c>
      <c r="N20" s="33">
        <f t="shared" si="4"/>
        <v>1073</v>
      </c>
    </row>
    <row r="21" spans="1:14" ht="12">
      <c r="A21" s="36"/>
      <c r="B21" s="36" t="s">
        <v>284</v>
      </c>
      <c r="C21" s="33">
        <v>96</v>
      </c>
      <c r="D21" s="40">
        <v>58</v>
      </c>
      <c r="E21" s="33">
        <v>91</v>
      </c>
      <c r="F21" s="40">
        <v>107</v>
      </c>
      <c r="G21" s="44">
        <v>0</v>
      </c>
      <c r="H21" s="44">
        <f>SUM(C21:G21)</f>
        <v>352</v>
      </c>
      <c r="I21" s="44"/>
      <c r="J21" s="45">
        <v>21</v>
      </c>
      <c r="K21" s="44">
        <v>0</v>
      </c>
      <c r="L21" s="45">
        <v>11</v>
      </c>
      <c r="M21" s="33">
        <f>SUM(J21:L21)</f>
        <v>32</v>
      </c>
      <c r="N21" s="40">
        <f>M21+H21</f>
        <v>384</v>
      </c>
    </row>
    <row r="22" spans="1:14" ht="12">
      <c r="A22" s="36"/>
      <c r="B22" s="36" t="s">
        <v>285</v>
      </c>
      <c r="C22" s="33">
        <v>201</v>
      </c>
      <c r="D22" s="40">
        <v>103</v>
      </c>
      <c r="E22" s="33">
        <v>129</v>
      </c>
      <c r="F22" s="40">
        <v>185</v>
      </c>
      <c r="G22" s="44">
        <v>5</v>
      </c>
      <c r="H22" s="44">
        <f>SUM(C22:G22)</f>
        <v>623</v>
      </c>
      <c r="I22" s="44"/>
      <c r="J22" s="45">
        <v>49</v>
      </c>
      <c r="K22" s="44">
        <v>4</v>
      </c>
      <c r="L22" s="45">
        <v>13</v>
      </c>
      <c r="M22" s="33">
        <f>SUM(J22:L22)</f>
        <v>66</v>
      </c>
      <c r="N22" s="40">
        <f>M22+H22</f>
        <v>689</v>
      </c>
    </row>
    <row r="23" spans="1:14" ht="12">
      <c r="A23" s="36"/>
      <c r="B23" s="36"/>
      <c r="D23" s="40"/>
      <c r="F23" s="40"/>
      <c r="G23" s="44"/>
      <c r="H23" s="44"/>
      <c r="I23" s="44"/>
      <c r="J23" s="45"/>
      <c r="K23" s="44"/>
      <c r="L23" s="45"/>
      <c r="N23" s="40"/>
    </row>
    <row r="24" spans="1:14" ht="12">
      <c r="A24" s="36" t="s">
        <v>325</v>
      </c>
      <c r="B24" s="36"/>
      <c r="D24" s="40"/>
      <c r="F24" s="40"/>
      <c r="G24" s="44"/>
      <c r="H24" s="44"/>
      <c r="I24" s="44"/>
      <c r="J24" s="45"/>
      <c r="K24" s="44"/>
      <c r="L24" s="45"/>
      <c r="N24" s="40"/>
    </row>
    <row r="25" spans="1:14" ht="12">
      <c r="A25" s="36" t="s">
        <v>326</v>
      </c>
      <c r="B25" s="36"/>
      <c r="C25" s="33">
        <f>C26+C27</f>
        <v>83</v>
      </c>
      <c r="D25" s="33">
        <f aca="true" t="shared" si="5" ref="D25:N25">D26+D27</f>
        <v>65</v>
      </c>
      <c r="E25" s="33">
        <f t="shared" si="5"/>
        <v>72</v>
      </c>
      <c r="F25" s="33">
        <f t="shared" si="5"/>
        <v>97</v>
      </c>
      <c r="G25" s="44">
        <f t="shared" si="5"/>
        <v>3</v>
      </c>
      <c r="H25" s="44">
        <f t="shared" si="5"/>
        <v>320</v>
      </c>
      <c r="I25" s="44"/>
      <c r="J25" s="44">
        <f t="shared" si="5"/>
        <v>55</v>
      </c>
      <c r="K25" s="44">
        <f t="shared" si="5"/>
        <v>2</v>
      </c>
      <c r="L25" s="44">
        <f t="shared" si="5"/>
        <v>4</v>
      </c>
      <c r="M25" s="33">
        <f t="shared" si="5"/>
        <v>61</v>
      </c>
      <c r="N25" s="33">
        <f t="shared" si="5"/>
        <v>381</v>
      </c>
    </row>
    <row r="26" spans="1:14" ht="12">
      <c r="A26" s="36"/>
      <c r="B26" s="36" t="s">
        <v>284</v>
      </c>
      <c r="C26" s="33">
        <v>47</v>
      </c>
      <c r="D26" s="40">
        <v>35</v>
      </c>
      <c r="E26" s="33">
        <v>34</v>
      </c>
      <c r="F26" s="40">
        <v>43</v>
      </c>
      <c r="G26" s="44">
        <v>2</v>
      </c>
      <c r="H26" s="44">
        <f>SUM(C26:G26)</f>
        <v>161</v>
      </c>
      <c r="I26" s="44"/>
      <c r="J26" s="45">
        <v>26</v>
      </c>
      <c r="K26" s="44">
        <v>0</v>
      </c>
      <c r="L26" s="45">
        <v>1</v>
      </c>
      <c r="M26" s="33">
        <f>SUM(J26:L26)</f>
        <v>27</v>
      </c>
      <c r="N26" s="40">
        <f>M26+H26</f>
        <v>188</v>
      </c>
    </row>
    <row r="27" spans="1:14" ht="12">
      <c r="A27" s="36"/>
      <c r="B27" s="36" t="s">
        <v>285</v>
      </c>
      <c r="C27" s="33">
        <v>36</v>
      </c>
      <c r="D27" s="40">
        <v>30</v>
      </c>
      <c r="E27" s="33">
        <v>38</v>
      </c>
      <c r="F27" s="40">
        <v>54</v>
      </c>
      <c r="G27" s="44">
        <v>1</v>
      </c>
      <c r="H27" s="44">
        <f>SUM(C27:G27)</f>
        <v>159</v>
      </c>
      <c r="I27" s="44"/>
      <c r="J27" s="45">
        <v>29</v>
      </c>
      <c r="K27" s="44">
        <v>2</v>
      </c>
      <c r="L27" s="45">
        <v>3</v>
      </c>
      <c r="M27" s="33">
        <f>SUM(J27:L27)</f>
        <v>34</v>
      </c>
      <c r="N27" s="40">
        <f>M27+H27</f>
        <v>193</v>
      </c>
    </row>
    <row r="28" spans="1:14" ht="12">
      <c r="A28" s="36"/>
      <c r="B28" s="36"/>
      <c r="D28" s="40"/>
      <c r="F28" s="40"/>
      <c r="G28" s="44"/>
      <c r="H28" s="44"/>
      <c r="I28" s="44"/>
      <c r="J28" s="45"/>
      <c r="K28" s="44"/>
      <c r="L28" s="45"/>
      <c r="N28" s="40"/>
    </row>
    <row r="29" spans="1:14" ht="12">
      <c r="A29" s="36" t="s">
        <v>327</v>
      </c>
      <c r="B29" s="36"/>
      <c r="C29" s="33">
        <f aca="true" t="shared" si="6" ref="C29:N29">C30+C31</f>
        <v>187</v>
      </c>
      <c r="D29" s="33">
        <f t="shared" si="6"/>
        <v>130</v>
      </c>
      <c r="E29" s="33">
        <f t="shared" si="6"/>
        <v>140</v>
      </c>
      <c r="F29" s="33">
        <f t="shared" si="6"/>
        <v>163</v>
      </c>
      <c r="G29" s="44">
        <f t="shared" si="6"/>
        <v>2</v>
      </c>
      <c r="H29" s="44">
        <f t="shared" si="6"/>
        <v>622</v>
      </c>
      <c r="I29" s="44"/>
      <c r="J29" s="44">
        <f t="shared" si="6"/>
        <v>48</v>
      </c>
      <c r="K29" s="44">
        <f t="shared" si="6"/>
        <v>0</v>
      </c>
      <c r="L29" s="44">
        <f t="shared" si="6"/>
        <v>7</v>
      </c>
      <c r="M29" s="33">
        <f t="shared" si="6"/>
        <v>55</v>
      </c>
      <c r="N29" s="33">
        <f t="shared" si="6"/>
        <v>677</v>
      </c>
    </row>
    <row r="30" spans="1:14" ht="12">
      <c r="A30" s="36"/>
      <c r="B30" s="36" t="s">
        <v>284</v>
      </c>
      <c r="C30" s="33">
        <v>87</v>
      </c>
      <c r="D30" s="40">
        <v>56</v>
      </c>
      <c r="E30" s="33">
        <v>60</v>
      </c>
      <c r="F30" s="40">
        <v>82</v>
      </c>
      <c r="G30" s="44">
        <v>1</v>
      </c>
      <c r="H30" s="44">
        <f>SUM(C30:G30)</f>
        <v>286</v>
      </c>
      <c r="I30" s="44"/>
      <c r="J30" s="45">
        <v>16</v>
      </c>
      <c r="K30" s="44">
        <v>0</v>
      </c>
      <c r="L30" s="45">
        <v>3</v>
      </c>
      <c r="M30" s="33">
        <f>SUM(J30:L30)</f>
        <v>19</v>
      </c>
      <c r="N30" s="40">
        <f>M30+H30</f>
        <v>305</v>
      </c>
    </row>
    <row r="31" spans="1:14" ht="12">
      <c r="A31" s="36"/>
      <c r="B31" s="36" t="s">
        <v>285</v>
      </c>
      <c r="C31" s="33">
        <v>100</v>
      </c>
      <c r="D31" s="33">
        <v>74</v>
      </c>
      <c r="E31" s="33">
        <v>80</v>
      </c>
      <c r="F31" s="33">
        <v>81</v>
      </c>
      <c r="G31" s="44">
        <v>1</v>
      </c>
      <c r="H31" s="44">
        <f>SUM(C31:G31)</f>
        <v>336</v>
      </c>
      <c r="I31" s="44"/>
      <c r="J31" s="44">
        <v>32</v>
      </c>
      <c r="K31" s="44">
        <v>0</v>
      </c>
      <c r="L31" s="44">
        <v>4</v>
      </c>
      <c r="M31" s="33">
        <f>SUM(J31:L31)</f>
        <v>36</v>
      </c>
      <c r="N31" s="40">
        <f>M31+H31</f>
        <v>372</v>
      </c>
    </row>
    <row r="32" spans="1:12" ht="12">
      <c r="A32" s="36"/>
      <c r="B32" s="36"/>
      <c r="G32" s="44"/>
      <c r="H32" s="44"/>
      <c r="I32" s="44"/>
      <c r="J32" s="44"/>
      <c r="K32" s="44"/>
      <c r="L32" s="44"/>
    </row>
    <row r="33" spans="1:12" ht="12">
      <c r="A33" s="36" t="s">
        <v>328</v>
      </c>
      <c r="B33" s="36"/>
      <c r="G33" s="44"/>
      <c r="H33" s="44"/>
      <c r="I33" s="44"/>
      <c r="J33" s="44"/>
      <c r="K33" s="44"/>
      <c r="L33" s="44"/>
    </row>
    <row r="34" spans="1:14" ht="12">
      <c r="A34" s="36" t="s">
        <v>329</v>
      </c>
      <c r="B34" s="36"/>
      <c r="C34" s="33">
        <f>C35+C36</f>
        <v>3560</v>
      </c>
      <c r="D34" s="33">
        <f aca="true" t="shared" si="7" ref="D34:N34">D35+D36</f>
        <v>3017</v>
      </c>
      <c r="E34" s="33">
        <f t="shared" si="7"/>
        <v>3671</v>
      </c>
      <c r="F34" s="33">
        <f t="shared" si="7"/>
        <v>4573</v>
      </c>
      <c r="G34" s="44">
        <f t="shared" si="7"/>
        <v>37</v>
      </c>
      <c r="H34" s="44">
        <f t="shared" si="7"/>
        <v>14858</v>
      </c>
      <c r="I34" s="44"/>
      <c r="J34" s="44">
        <f t="shared" si="7"/>
        <v>1521</v>
      </c>
      <c r="K34" s="44">
        <f t="shared" si="7"/>
        <v>82</v>
      </c>
      <c r="L34" s="44">
        <f t="shared" si="7"/>
        <v>234</v>
      </c>
      <c r="M34" s="33">
        <f t="shared" si="7"/>
        <v>1837</v>
      </c>
      <c r="N34" s="33">
        <f t="shared" si="7"/>
        <v>16695</v>
      </c>
    </row>
    <row r="35" spans="1:14" ht="12">
      <c r="A35" s="36"/>
      <c r="B35" s="36" t="s">
        <v>284</v>
      </c>
      <c r="C35" s="33">
        <v>1501</v>
      </c>
      <c r="D35" s="40">
        <v>1322</v>
      </c>
      <c r="E35" s="33">
        <v>1609</v>
      </c>
      <c r="F35" s="40">
        <v>2012</v>
      </c>
      <c r="G35" s="44">
        <v>21</v>
      </c>
      <c r="H35" s="44">
        <f>SUM(C35:G35)</f>
        <v>6465</v>
      </c>
      <c r="I35" s="44"/>
      <c r="J35" s="45">
        <v>494</v>
      </c>
      <c r="K35" s="44">
        <v>18</v>
      </c>
      <c r="L35" s="45">
        <v>93</v>
      </c>
      <c r="M35" s="33">
        <f>SUM(J35:L35)</f>
        <v>605</v>
      </c>
      <c r="N35" s="40">
        <f>M35+H35</f>
        <v>7070</v>
      </c>
    </row>
    <row r="36" spans="1:14" ht="12">
      <c r="A36" s="36"/>
      <c r="B36" s="36" t="s">
        <v>285</v>
      </c>
      <c r="C36" s="33">
        <v>2059</v>
      </c>
      <c r="D36" s="40">
        <v>1695</v>
      </c>
      <c r="E36" s="33">
        <v>2062</v>
      </c>
      <c r="F36" s="40">
        <v>2561</v>
      </c>
      <c r="G36" s="44">
        <v>16</v>
      </c>
      <c r="H36" s="44">
        <f>SUM(C36:G36)</f>
        <v>8393</v>
      </c>
      <c r="I36" s="44"/>
      <c r="J36" s="45">
        <v>1027</v>
      </c>
      <c r="K36" s="44">
        <v>64</v>
      </c>
      <c r="L36" s="45">
        <v>141</v>
      </c>
      <c r="M36" s="33">
        <f>SUM(J36:L36)</f>
        <v>1232</v>
      </c>
      <c r="N36" s="40">
        <f>M36+H36</f>
        <v>9625</v>
      </c>
    </row>
    <row r="37" spans="1:12" ht="12">
      <c r="A37" s="36"/>
      <c r="B37" s="36"/>
      <c r="G37" s="44"/>
      <c r="H37" s="44"/>
      <c r="I37" s="44"/>
      <c r="J37" s="44"/>
      <c r="K37" s="44"/>
      <c r="L37" s="44"/>
    </row>
    <row r="38" spans="1:12" ht="12">
      <c r="A38" s="36" t="s">
        <v>330</v>
      </c>
      <c r="B38" s="36"/>
      <c r="G38" s="44"/>
      <c r="H38" s="44"/>
      <c r="I38" s="44"/>
      <c r="J38" s="44"/>
      <c r="K38" s="44"/>
      <c r="L38" s="44"/>
    </row>
    <row r="39" spans="1:14" ht="12">
      <c r="A39" s="36" t="s">
        <v>331</v>
      </c>
      <c r="C39" s="33">
        <f>C40+C41</f>
        <v>11</v>
      </c>
      <c r="D39" s="33">
        <f aca="true" t="shared" si="8" ref="D39:N39">D40+D41</f>
        <v>10</v>
      </c>
      <c r="E39" s="33">
        <f t="shared" si="8"/>
        <v>24</v>
      </c>
      <c r="F39" s="33">
        <f t="shared" si="8"/>
        <v>56</v>
      </c>
      <c r="G39" s="44">
        <f t="shared" si="8"/>
        <v>17</v>
      </c>
      <c r="H39" s="44">
        <f t="shared" si="8"/>
        <v>118</v>
      </c>
      <c r="I39" s="44"/>
      <c r="J39" s="44">
        <f t="shared" si="8"/>
        <v>245</v>
      </c>
      <c r="K39" s="44">
        <f t="shared" si="8"/>
        <v>5</v>
      </c>
      <c r="L39" s="44">
        <f t="shared" si="8"/>
        <v>61</v>
      </c>
      <c r="M39" s="33">
        <f t="shared" si="8"/>
        <v>311</v>
      </c>
      <c r="N39" s="33">
        <f t="shared" si="8"/>
        <v>429</v>
      </c>
    </row>
    <row r="40" spans="1:14" ht="12">
      <c r="A40" s="36"/>
      <c r="B40" s="36" t="s">
        <v>284</v>
      </c>
      <c r="C40" s="33">
        <v>6</v>
      </c>
      <c r="D40" s="40">
        <v>3</v>
      </c>
      <c r="E40" s="33">
        <v>10</v>
      </c>
      <c r="F40" s="40">
        <v>21</v>
      </c>
      <c r="G40" s="44">
        <v>11</v>
      </c>
      <c r="H40" s="44">
        <f>SUM(C40:G40)</f>
        <v>51</v>
      </c>
      <c r="I40" s="44"/>
      <c r="J40" s="45">
        <v>122</v>
      </c>
      <c r="K40" s="44">
        <v>2</v>
      </c>
      <c r="L40" s="45">
        <v>21</v>
      </c>
      <c r="M40" s="33">
        <f>SUM(J40:L40)</f>
        <v>145</v>
      </c>
      <c r="N40" s="40">
        <f>M40+H40</f>
        <v>196</v>
      </c>
    </row>
    <row r="41" spans="1:14" ht="12">
      <c r="A41" s="36"/>
      <c r="B41" s="36" t="s">
        <v>285</v>
      </c>
      <c r="C41" s="33">
        <v>5</v>
      </c>
      <c r="D41" s="40">
        <v>7</v>
      </c>
      <c r="E41" s="33">
        <v>14</v>
      </c>
      <c r="F41" s="40">
        <v>35</v>
      </c>
      <c r="G41" s="44">
        <v>6</v>
      </c>
      <c r="H41" s="44">
        <f>SUM(C41:G41)</f>
        <v>67</v>
      </c>
      <c r="I41" s="44"/>
      <c r="J41" s="45">
        <v>123</v>
      </c>
      <c r="K41" s="44">
        <v>3</v>
      </c>
      <c r="L41" s="45">
        <v>40</v>
      </c>
      <c r="M41" s="33">
        <f>SUM(J41:L41)</f>
        <v>166</v>
      </c>
      <c r="N41" s="40">
        <f>M41+H41</f>
        <v>233</v>
      </c>
    </row>
    <row r="42" spans="1:12" ht="12">
      <c r="A42" s="36"/>
      <c r="B42" s="36"/>
      <c r="G42" s="44"/>
      <c r="H42" s="44"/>
      <c r="I42" s="44"/>
      <c r="J42" s="44"/>
      <c r="K42" s="44"/>
      <c r="L42" s="44"/>
    </row>
    <row r="43" spans="1:14" ht="12">
      <c r="A43" s="36" t="s">
        <v>332</v>
      </c>
      <c r="B43" s="36"/>
      <c r="C43" s="33">
        <f>C44+C45</f>
        <v>140</v>
      </c>
      <c r="D43" s="33">
        <f aca="true" t="shared" si="9" ref="D43:N43">D44+D45</f>
        <v>133</v>
      </c>
      <c r="E43" s="33">
        <f t="shared" si="9"/>
        <v>205</v>
      </c>
      <c r="F43" s="33">
        <f t="shared" si="9"/>
        <v>225</v>
      </c>
      <c r="G43" s="44">
        <f t="shared" si="9"/>
        <v>2</v>
      </c>
      <c r="H43" s="44">
        <f t="shared" si="9"/>
        <v>705</v>
      </c>
      <c r="I43" s="44"/>
      <c r="J43" s="44">
        <f t="shared" si="9"/>
        <v>66</v>
      </c>
      <c r="K43" s="44">
        <f t="shared" si="9"/>
        <v>4</v>
      </c>
      <c r="L43" s="44">
        <f t="shared" si="9"/>
        <v>8</v>
      </c>
      <c r="M43" s="33">
        <f t="shared" si="9"/>
        <v>78</v>
      </c>
      <c r="N43" s="33">
        <f t="shared" si="9"/>
        <v>783</v>
      </c>
    </row>
    <row r="44" spans="1:14" ht="12">
      <c r="A44" s="36"/>
      <c r="B44" s="36" t="s">
        <v>284</v>
      </c>
      <c r="C44" s="33">
        <v>65</v>
      </c>
      <c r="D44" s="40">
        <v>69</v>
      </c>
      <c r="E44" s="33">
        <v>95</v>
      </c>
      <c r="F44" s="40">
        <f>99+2</f>
        <v>101</v>
      </c>
      <c r="G44" s="44">
        <v>1</v>
      </c>
      <c r="H44" s="44">
        <f>SUM(C44:G44)</f>
        <v>331</v>
      </c>
      <c r="I44" s="44"/>
      <c r="J44" s="45">
        <v>30</v>
      </c>
      <c r="K44" s="44">
        <v>3</v>
      </c>
      <c r="L44" s="45">
        <v>2</v>
      </c>
      <c r="M44" s="33">
        <f>SUM(J44:L44)</f>
        <v>35</v>
      </c>
      <c r="N44" s="40">
        <f>M44+H44</f>
        <v>366</v>
      </c>
    </row>
    <row r="45" spans="1:14" ht="12">
      <c r="A45" s="36"/>
      <c r="B45" s="36" t="s">
        <v>285</v>
      </c>
      <c r="C45" s="33">
        <v>75</v>
      </c>
      <c r="D45" s="40">
        <v>64</v>
      </c>
      <c r="E45" s="33">
        <v>110</v>
      </c>
      <c r="F45" s="40">
        <f>122+2</f>
        <v>124</v>
      </c>
      <c r="G45" s="44">
        <v>1</v>
      </c>
      <c r="H45" s="44">
        <f>SUM(C45:G45)</f>
        <v>374</v>
      </c>
      <c r="I45" s="44"/>
      <c r="J45" s="45">
        <f>7+29</f>
        <v>36</v>
      </c>
      <c r="K45" s="44">
        <v>1</v>
      </c>
      <c r="L45" s="45">
        <v>6</v>
      </c>
      <c r="M45" s="33">
        <f>SUM(J45:L45)</f>
        <v>43</v>
      </c>
      <c r="N45" s="40">
        <f>M45+H45</f>
        <v>417</v>
      </c>
    </row>
    <row r="46" spans="1:14" ht="12">
      <c r="A46" s="36"/>
      <c r="B46" s="36"/>
      <c r="D46" s="40"/>
      <c r="F46" s="40"/>
      <c r="G46" s="44"/>
      <c r="H46" s="44"/>
      <c r="I46" s="44"/>
      <c r="J46" s="45"/>
      <c r="K46" s="44"/>
      <c r="L46" s="45"/>
      <c r="N46" s="40"/>
    </row>
    <row r="47" spans="1:14" ht="12">
      <c r="A47" s="36"/>
      <c r="B47" s="36"/>
      <c r="D47" s="40"/>
      <c r="F47" s="40"/>
      <c r="J47" s="40"/>
      <c r="L47" s="40"/>
      <c r="N47" s="40"/>
    </row>
    <row r="48" spans="1:14" ht="12">
      <c r="A48" s="36"/>
      <c r="B48" s="36"/>
      <c r="D48" s="40"/>
      <c r="F48" s="40"/>
      <c r="J48" s="40"/>
      <c r="L48" s="40"/>
      <c r="N48" s="40"/>
    </row>
    <row r="49" spans="1:14" ht="12">
      <c r="A49" s="36"/>
      <c r="B49" s="36"/>
      <c r="D49" s="40"/>
      <c r="F49" s="40"/>
      <c r="J49" s="40"/>
      <c r="L49" s="40"/>
      <c r="N49" s="40"/>
    </row>
    <row r="50" spans="1:14" ht="12">
      <c r="A50" s="36"/>
      <c r="B50" s="36"/>
      <c r="D50" s="40"/>
      <c r="F50" s="40"/>
      <c r="J50" s="40"/>
      <c r="L50" s="40"/>
      <c r="N50" s="40"/>
    </row>
    <row r="51" spans="1:14" ht="12">
      <c r="A51" s="36"/>
      <c r="B51" s="36"/>
      <c r="D51" s="40"/>
      <c r="F51" s="40"/>
      <c r="J51" s="40"/>
      <c r="L51" s="40"/>
      <c r="N51" s="40"/>
    </row>
    <row r="52" spans="1:14" ht="12">
      <c r="A52" s="36"/>
      <c r="B52" s="36"/>
      <c r="D52" s="40"/>
      <c r="F52" s="40"/>
      <c r="J52" s="40"/>
      <c r="L52" s="40"/>
      <c r="N52" s="40"/>
    </row>
    <row r="53" spans="1:14" ht="12">
      <c r="A53" s="36"/>
      <c r="B53" s="36"/>
      <c r="D53" s="40"/>
      <c r="F53" s="40"/>
      <c r="J53" s="40"/>
      <c r="L53" s="40"/>
      <c r="N53" s="40"/>
    </row>
    <row r="54" spans="1:14" ht="12">
      <c r="A54" s="36"/>
      <c r="B54" s="36"/>
      <c r="D54" s="40"/>
      <c r="F54" s="40"/>
      <c r="J54" s="40"/>
      <c r="L54" s="40"/>
      <c r="N54" s="40"/>
    </row>
    <row r="55" spans="1:14" ht="12">
      <c r="A55" s="36"/>
      <c r="B55" s="36"/>
      <c r="D55" s="40"/>
      <c r="F55" s="40"/>
      <c r="J55" s="40"/>
      <c r="L55" s="40"/>
      <c r="N55" s="40"/>
    </row>
    <row r="56" spans="1:2" ht="12">
      <c r="A56" s="36"/>
      <c r="B56" s="36"/>
    </row>
    <row r="57" spans="1:2" ht="12">
      <c r="A57" s="36"/>
      <c r="B57" s="36"/>
    </row>
    <row r="58" spans="1:2" ht="12">
      <c r="A58" s="36"/>
      <c r="B58" s="36"/>
    </row>
    <row r="59" spans="1:14" ht="18" customHeight="1">
      <c r="A59" s="41"/>
      <c r="B59" s="32"/>
      <c r="C59" s="32"/>
      <c r="D59" s="42"/>
      <c r="E59" s="32"/>
      <c r="F59" s="42"/>
      <c r="G59" s="32"/>
      <c r="H59" s="32"/>
      <c r="I59" s="32"/>
      <c r="J59" s="42"/>
      <c r="K59" s="32"/>
      <c r="L59" s="42"/>
      <c r="M59" s="32"/>
      <c r="N59" s="4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61"/>
  <sheetViews>
    <sheetView showGridLines="0" zoomScalePageLayoutView="0" workbookViewId="0" topLeftCell="A1">
      <selection activeCell="A1" sqref="A1"/>
    </sheetView>
  </sheetViews>
  <sheetFormatPr defaultColWidth="8.00390625" defaultRowHeight="12.75"/>
  <cols>
    <col min="1" max="1" width="2.8515625" style="63" customWidth="1"/>
    <col min="2" max="2" width="25.7109375" style="63" customWidth="1"/>
    <col min="3" max="3" width="6.421875" style="63" customWidth="1"/>
    <col min="4" max="4" width="8.140625" style="63" customWidth="1"/>
    <col min="5" max="6" width="5.57421875" style="63" customWidth="1"/>
    <col min="7" max="7" width="3.8515625" style="63" customWidth="1"/>
    <col min="8" max="8" width="6.140625" style="63" customWidth="1"/>
    <col min="9" max="9" width="1.1484375" style="63" customWidth="1"/>
    <col min="10" max="10" width="6.140625" style="63" customWidth="1"/>
    <col min="11" max="11" width="5.140625" style="63" customWidth="1"/>
    <col min="12" max="12" width="4.7109375" style="63" customWidth="1"/>
    <col min="13" max="13" width="5.00390625" style="63" customWidth="1"/>
    <col min="14" max="14" width="1.1484375" style="63" customWidth="1"/>
    <col min="15" max="15" width="5.8515625" style="63" customWidth="1"/>
    <col min="16" max="16" width="4.8515625" style="63" bestFit="1" customWidth="1"/>
    <col min="17" max="17" width="4.421875" style="63" bestFit="1" customWidth="1"/>
    <col min="18" max="18" width="6.28125" style="63" bestFit="1" customWidth="1"/>
    <col min="19" max="22" width="4.421875" style="63" bestFit="1" customWidth="1"/>
    <col min="23" max="23" width="6.28125" style="63" bestFit="1" customWidth="1"/>
    <col min="24" max="30" width="4.421875" style="63" bestFit="1" customWidth="1"/>
    <col min="31" max="31" width="6.28125" style="63" bestFit="1" customWidth="1"/>
    <col min="32" max="33" width="4.421875" style="63" bestFit="1" customWidth="1"/>
    <col min="34" max="34" width="6.28125" style="63" bestFit="1" customWidth="1"/>
    <col min="35" max="38" width="2.7109375" style="63" bestFit="1" customWidth="1"/>
    <col min="39" max="39" width="6.28125" style="63" bestFit="1" customWidth="1"/>
    <col min="40" max="41" width="2.7109375" style="63" bestFit="1" customWidth="1"/>
    <col min="42" max="42" width="6.28125" style="63" bestFit="1" customWidth="1"/>
    <col min="43" max="44" width="3.57421875" style="63" bestFit="1" customWidth="1"/>
    <col min="45" max="45" width="6.28125" style="63" bestFit="1" customWidth="1"/>
    <col min="46" max="46" width="10.00390625" style="63" bestFit="1" customWidth="1"/>
    <col min="47" max="16384" width="8.00390625" style="63" customWidth="1"/>
  </cols>
  <sheetData>
    <row r="1" spans="1:15" ht="12">
      <c r="A1" s="62" t="s">
        <v>305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2">
      <c r="A2" s="62" t="s">
        <v>296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">
      <c r="A3" s="62" t="s">
        <v>185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3:13" ht="12">
      <c r="C5" s="174" t="s">
        <v>333</v>
      </c>
      <c r="D5" s="174"/>
      <c r="E5" s="174"/>
      <c r="F5" s="174"/>
      <c r="G5" s="174"/>
      <c r="H5" s="174"/>
      <c r="I5" s="64"/>
      <c r="J5" s="174" t="s">
        <v>320</v>
      </c>
      <c r="K5" s="174"/>
      <c r="L5" s="174"/>
      <c r="M5" s="174"/>
    </row>
    <row r="6" spans="3:15" ht="12">
      <c r="C6" s="65" t="s">
        <v>294</v>
      </c>
      <c r="D6" s="66" t="s">
        <v>292</v>
      </c>
      <c r="E6" s="65" t="s">
        <v>291</v>
      </c>
      <c r="F6" s="65" t="s">
        <v>290</v>
      </c>
      <c r="G6" s="65" t="s">
        <v>626</v>
      </c>
      <c r="H6" s="65" t="s">
        <v>286</v>
      </c>
      <c r="I6" s="65"/>
      <c r="J6" s="65" t="s">
        <v>288</v>
      </c>
      <c r="K6" s="65" t="s">
        <v>369</v>
      </c>
      <c r="L6" s="65" t="s">
        <v>601</v>
      </c>
      <c r="M6" s="65" t="s">
        <v>286</v>
      </c>
      <c r="N6" s="65"/>
      <c r="O6" s="65" t="s">
        <v>286</v>
      </c>
    </row>
    <row r="7" spans="3:15" ht="12">
      <c r="C7" s="65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2">
      <c r="A8" s="67" t="s">
        <v>297</v>
      </c>
      <c r="C8" s="68">
        <f aca="true" t="shared" si="0" ref="C8:H8">C9+C17+C35+C41+C45+C50+C52+C53</f>
        <v>4299</v>
      </c>
      <c r="D8" s="68">
        <f t="shared" si="0"/>
        <v>3526</v>
      </c>
      <c r="E8" s="68">
        <f t="shared" si="0"/>
        <v>4344</v>
      </c>
      <c r="F8" s="68">
        <f t="shared" si="0"/>
        <v>5420</v>
      </c>
      <c r="G8" s="68">
        <f t="shared" si="0"/>
        <v>66</v>
      </c>
      <c r="H8" s="68">
        <f t="shared" si="0"/>
        <v>17655</v>
      </c>
      <c r="I8" s="68"/>
      <c r="J8" s="68">
        <f>J9+J17+J35+J41+J45+J50+J52+J53</f>
        <v>2012</v>
      </c>
      <c r="K8" s="68">
        <f>K9+K17+K35+K41+K45+K50+K52+K53</f>
        <v>98</v>
      </c>
      <c r="L8" s="68">
        <f>L9+L17+L35+L41+L45+L50+L52+L53</f>
        <v>339</v>
      </c>
      <c r="M8" s="68">
        <f>M9+M17+M35+M41+M45+M50+M52+M53</f>
        <v>2449</v>
      </c>
      <c r="N8" s="68"/>
      <c r="O8" s="68">
        <f>O9+O17+O35+O41+O45+O50+O52+O53</f>
        <v>20104</v>
      </c>
    </row>
    <row r="9" spans="1:15" ht="12">
      <c r="A9" s="67" t="s">
        <v>370</v>
      </c>
      <c r="C9" s="68">
        <f aca="true" t="shared" si="1" ref="C9:H9">SUM(C10:C16)</f>
        <v>531</v>
      </c>
      <c r="D9" s="68">
        <f>SUM(D10:D16)</f>
        <v>486</v>
      </c>
      <c r="E9" s="68">
        <f>SUM(E10:E16)</f>
        <v>843</v>
      </c>
      <c r="F9" s="68">
        <f>SUM(F10:F16)</f>
        <v>1243</v>
      </c>
      <c r="G9" s="68">
        <f t="shared" si="1"/>
        <v>0</v>
      </c>
      <c r="H9" s="68">
        <f t="shared" si="1"/>
        <v>3103</v>
      </c>
      <c r="I9" s="68">
        <v>0</v>
      </c>
      <c r="J9" s="68">
        <f>SUM(J10:J16)</f>
        <v>315</v>
      </c>
      <c r="K9" s="68">
        <f>SUM(K10:K16)</f>
        <v>0</v>
      </c>
      <c r="L9" s="68">
        <f>SUM(L10:L16)</f>
        <v>0</v>
      </c>
      <c r="M9" s="68">
        <f aca="true" t="shared" si="2" ref="M9:M53">SUM(J9:L9)</f>
        <v>315</v>
      </c>
      <c r="N9" s="68"/>
      <c r="O9" s="68">
        <f aca="true" t="shared" si="3" ref="O9:O52">M9+H9</f>
        <v>3418</v>
      </c>
    </row>
    <row r="10" spans="2:15" ht="12">
      <c r="B10" s="63" t="s">
        <v>334</v>
      </c>
      <c r="C10" s="68">
        <f>Seq!E9</f>
        <v>33</v>
      </c>
      <c r="D10" s="68">
        <f>Seq!F9</f>
        <v>45</v>
      </c>
      <c r="E10" s="68">
        <f>Seq!G9</f>
        <v>64</v>
      </c>
      <c r="F10" s="68">
        <f>Seq!H9</f>
        <v>93</v>
      </c>
      <c r="G10" s="68">
        <v>0</v>
      </c>
      <c r="H10" s="68">
        <f aca="true" t="shared" si="4" ref="H10:H16">SUM(C10:G10)</f>
        <v>235</v>
      </c>
      <c r="I10" s="68">
        <v>0</v>
      </c>
      <c r="J10" s="68">
        <f>Seq!J9</f>
        <v>12</v>
      </c>
      <c r="K10" s="68">
        <f>Seq!K9</f>
        <v>0</v>
      </c>
      <c r="L10" s="68">
        <f>Seq!L9</f>
        <v>0</v>
      </c>
      <c r="M10" s="68">
        <f t="shared" si="2"/>
        <v>12</v>
      </c>
      <c r="N10" s="68"/>
      <c r="O10" s="68">
        <f t="shared" si="3"/>
        <v>247</v>
      </c>
    </row>
    <row r="11" spans="2:15" ht="12">
      <c r="B11" s="63" t="s">
        <v>335</v>
      </c>
      <c r="C11" s="68">
        <f>Seq!E22</f>
        <v>72</v>
      </c>
      <c r="D11" s="68">
        <f>Seq!F22</f>
        <v>63</v>
      </c>
      <c r="E11" s="68">
        <f>Seq!G22</f>
        <v>131</v>
      </c>
      <c r="F11" s="68">
        <f>Seq!H22</f>
        <v>119</v>
      </c>
      <c r="G11" s="68">
        <v>0</v>
      </c>
      <c r="H11" s="68">
        <f t="shared" si="4"/>
        <v>385</v>
      </c>
      <c r="I11" s="68">
        <v>0</v>
      </c>
      <c r="J11" s="68">
        <f>Seq!J22</f>
        <v>36</v>
      </c>
      <c r="K11" s="68">
        <f>Seq!K22</f>
        <v>0</v>
      </c>
      <c r="L11" s="68">
        <f>Seq!L22</f>
        <v>0</v>
      </c>
      <c r="M11" s="68">
        <f t="shared" si="2"/>
        <v>36</v>
      </c>
      <c r="N11" s="68"/>
      <c r="O11" s="68">
        <f t="shared" si="3"/>
        <v>421</v>
      </c>
    </row>
    <row r="12" spans="2:15" ht="12">
      <c r="B12" s="63" t="s">
        <v>336</v>
      </c>
      <c r="C12" s="68">
        <f>Seq!E24</f>
        <v>78</v>
      </c>
      <c r="D12" s="68">
        <f>Seq!F24</f>
        <v>72</v>
      </c>
      <c r="E12" s="68">
        <f>Seq!G24</f>
        <v>105</v>
      </c>
      <c r="F12" s="68">
        <f>Seq!H24</f>
        <v>153</v>
      </c>
      <c r="G12" s="68">
        <v>0</v>
      </c>
      <c r="H12" s="68">
        <f t="shared" si="4"/>
        <v>408</v>
      </c>
      <c r="I12" s="68">
        <v>0</v>
      </c>
      <c r="J12" s="68">
        <f>Seq!J24</f>
        <v>37</v>
      </c>
      <c r="K12" s="68">
        <f>Seq!K24</f>
        <v>0</v>
      </c>
      <c r="L12" s="68">
        <f>Seq!L24</f>
        <v>0</v>
      </c>
      <c r="M12" s="68">
        <f t="shared" si="2"/>
        <v>37</v>
      </c>
      <c r="N12" s="68"/>
      <c r="O12" s="68">
        <f t="shared" si="3"/>
        <v>445</v>
      </c>
    </row>
    <row r="13" spans="2:15" ht="12">
      <c r="B13" s="63" t="s">
        <v>337</v>
      </c>
      <c r="C13" s="68">
        <f>Seq!E32</f>
        <v>47</v>
      </c>
      <c r="D13" s="68">
        <f>Seq!F32</f>
        <v>58</v>
      </c>
      <c r="E13" s="68">
        <f>Seq!G32</f>
        <v>123</v>
      </c>
      <c r="F13" s="68">
        <f>Seq!H32</f>
        <v>184</v>
      </c>
      <c r="G13" s="68">
        <v>0</v>
      </c>
      <c r="H13" s="68">
        <f t="shared" si="4"/>
        <v>412</v>
      </c>
      <c r="I13" s="68">
        <v>0</v>
      </c>
      <c r="J13" s="68">
        <f>Seq!J32</f>
        <v>0</v>
      </c>
      <c r="K13" s="68">
        <f>Seq!K32</f>
        <v>0</v>
      </c>
      <c r="L13" s="68">
        <f>Seq!L32</f>
        <v>0</v>
      </c>
      <c r="M13" s="68">
        <f t="shared" si="2"/>
        <v>0</v>
      </c>
      <c r="N13" s="68"/>
      <c r="O13" s="68">
        <f t="shared" si="3"/>
        <v>412</v>
      </c>
    </row>
    <row r="14" spans="2:15" ht="12">
      <c r="B14" s="164" t="s">
        <v>394</v>
      </c>
      <c r="C14" s="68">
        <f>Seq!E39</f>
        <v>91</v>
      </c>
      <c r="D14" s="68">
        <f>Seq!F39</f>
        <v>66</v>
      </c>
      <c r="E14" s="68">
        <f>Seq!G39</f>
        <v>101</v>
      </c>
      <c r="F14" s="68">
        <f>Seq!H39</f>
        <v>152</v>
      </c>
      <c r="G14" s="68">
        <v>0</v>
      </c>
      <c r="H14" s="68">
        <f t="shared" si="4"/>
        <v>410</v>
      </c>
      <c r="I14" s="68">
        <v>0</v>
      </c>
      <c r="J14" s="68">
        <f>Seq!J39</f>
        <v>86</v>
      </c>
      <c r="K14" s="68">
        <f>Seq!K39</f>
        <v>0</v>
      </c>
      <c r="L14" s="68">
        <f>Seq!L39</f>
        <v>0</v>
      </c>
      <c r="M14" s="68">
        <f t="shared" si="2"/>
        <v>86</v>
      </c>
      <c r="N14" s="68"/>
      <c r="O14" s="68">
        <f t="shared" si="3"/>
        <v>496</v>
      </c>
    </row>
    <row r="15" spans="2:15" ht="12">
      <c r="B15" s="164" t="s">
        <v>733</v>
      </c>
      <c r="C15" s="68">
        <f>Seq!E53</f>
        <v>148</v>
      </c>
      <c r="D15" s="68">
        <f>Seq!F53</f>
        <v>112</v>
      </c>
      <c r="E15" s="68">
        <f>Seq!G53</f>
        <v>185</v>
      </c>
      <c r="F15" s="68">
        <f>Seq!H53</f>
        <v>326</v>
      </c>
      <c r="G15" s="68">
        <v>0</v>
      </c>
      <c r="H15" s="68">
        <f t="shared" si="4"/>
        <v>771</v>
      </c>
      <c r="I15" s="68">
        <v>0</v>
      </c>
      <c r="J15" s="68">
        <f>Seq!J53</f>
        <v>86</v>
      </c>
      <c r="K15" s="68">
        <f>Seq!K53</f>
        <v>0</v>
      </c>
      <c r="L15" s="68">
        <f>Seq!L53</f>
        <v>0</v>
      </c>
      <c r="M15" s="68">
        <f t="shared" si="2"/>
        <v>86</v>
      </c>
      <c r="N15" s="68"/>
      <c r="O15" s="68">
        <f t="shared" si="3"/>
        <v>857</v>
      </c>
    </row>
    <row r="16" spans="2:15" ht="12">
      <c r="B16" s="63" t="s">
        <v>338</v>
      </c>
      <c r="C16" s="68">
        <f>Seq!E68</f>
        <v>62</v>
      </c>
      <c r="D16" s="68">
        <f>Seq!F68</f>
        <v>70</v>
      </c>
      <c r="E16" s="68">
        <f>Seq!G68</f>
        <v>134</v>
      </c>
      <c r="F16" s="68">
        <f>Seq!H68</f>
        <v>216</v>
      </c>
      <c r="G16" s="68">
        <v>0</v>
      </c>
      <c r="H16" s="68">
        <f t="shared" si="4"/>
        <v>482</v>
      </c>
      <c r="I16" s="68">
        <v>0</v>
      </c>
      <c r="J16" s="68">
        <f>Seq!J68</f>
        <v>58</v>
      </c>
      <c r="K16" s="68">
        <f>Seq!K68</f>
        <v>0</v>
      </c>
      <c r="L16" s="68">
        <f>Seq!L68</f>
        <v>0</v>
      </c>
      <c r="M16" s="68">
        <f t="shared" si="2"/>
        <v>58</v>
      </c>
      <c r="N16" s="68"/>
      <c r="O16" s="68">
        <f t="shared" si="3"/>
        <v>540</v>
      </c>
    </row>
    <row r="17" spans="1:15" ht="12">
      <c r="A17" s="67" t="s">
        <v>627</v>
      </c>
      <c r="C17" s="68">
        <f aca="true" t="shared" si="5" ref="C17:H17">SUM(C18:C34)</f>
        <v>1162</v>
      </c>
      <c r="D17" s="68">
        <f t="shared" si="5"/>
        <v>955</v>
      </c>
      <c r="E17" s="68">
        <f t="shared" si="5"/>
        <v>1288</v>
      </c>
      <c r="F17" s="68">
        <f t="shared" si="5"/>
        <v>1786</v>
      </c>
      <c r="G17" s="68">
        <f t="shared" si="5"/>
        <v>0</v>
      </c>
      <c r="H17" s="68">
        <f t="shared" si="5"/>
        <v>5191</v>
      </c>
      <c r="I17" s="68">
        <v>0</v>
      </c>
      <c r="J17" s="68">
        <f>SUM(J18:J34)</f>
        <v>690</v>
      </c>
      <c r="K17" s="68">
        <f>SUM(K18:K34)</f>
        <v>22</v>
      </c>
      <c r="L17" s="68">
        <f>SUM(L18:L34)</f>
        <v>184</v>
      </c>
      <c r="M17" s="68">
        <f t="shared" si="2"/>
        <v>896</v>
      </c>
      <c r="N17" s="68"/>
      <c r="O17" s="68">
        <f t="shared" si="3"/>
        <v>6087</v>
      </c>
    </row>
    <row r="18" spans="2:15" ht="12">
      <c r="B18" s="63" t="s">
        <v>339</v>
      </c>
      <c r="C18" s="68">
        <f>Seq!E80</f>
        <v>28</v>
      </c>
      <c r="D18" s="68">
        <f>Seq!F80</f>
        <v>21</v>
      </c>
      <c r="E18" s="68">
        <f>Seq!G80</f>
        <v>19</v>
      </c>
      <c r="F18" s="68">
        <f>Seq!H80</f>
        <v>26</v>
      </c>
      <c r="G18" s="68">
        <v>0</v>
      </c>
      <c r="H18" s="68">
        <f aca="true" t="shared" si="6" ref="H18:H34">SUM(C18:G18)</f>
        <v>94</v>
      </c>
      <c r="I18" s="68">
        <v>0</v>
      </c>
      <c r="J18" s="68">
        <f>Seq!J80</f>
        <v>0</v>
      </c>
      <c r="K18" s="68">
        <f>Seq!K80</f>
        <v>0</v>
      </c>
      <c r="L18" s="68">
        <f>Seq!L80</f>
        <v>0</v>
      </c>
      <c r="M18" s="68">
        <f t="shared" si="2"/>
        <v>0</v>
      </c>
      <c r="N18" s="68"/>
      <c r="O18" s="68">
        <f t="shared" si="3"/>
        <v>94</v>
      </c>
    </row>
    <row r="19" spans="2:15" ht="12">
      <c r="B19" s="63" t="s">
        <v>340</v>
      </c>
      <c r="C19" s="68">
        <f>Seq!E82</f>
        <v>122</v>
      </c>
      <c r="D19" s="68">
        <f>Seq!F82</f>
        <v>81</v>
      </c>
      <c r="E19" s="68">
        <f>Seq!G82</f>
        <v>114</v>
      </c>
      <c r="F19" s="68">
        <f>Seq!H82</f>
        <v>157</v>
      </c>
      <c r="G19" s="68">
        <v>0</v>
      </c>
      <c r="H19" s="68">
        <f t="shared" si="6"/>
        <v>474</v>
      </c>
      <c r="I19" s="68">
        <v>0</v>
      </c>
      <c r="J19" s="68">
        <f>Seq!J82</f>
        <v>38</v>
      </c>
      <c r="K19" s="68">
        <f>Seq!K82</f>
        <v>0</v>
      </c>
      <c r="L19" s="68">
        <f>Seq!L82</f>
        <v>32</v>
      </c>
      <c r="M19" s="68">
        <f t="shared" si="2"/>
        <v>70</v>
      </c>
      <c r="N19" s="68"/>
      <c r="O19" s="68">
        <f t="shared" si="3"/>
        <v>544</v>
      </c>
    </row>
    <row r="20" spans="2:15" ht="12">
      <c r="B20" s="63" t="s">
        <v>341</v>
      </c>
      <c r="C20" s="68">
        <f>Seq!E89</f>
        <v>45</v>
      </c>
      <c r="D20" s="68">
        <f>Seq!F89</f>
        <v>29</v>
      </c>
      <c r="E20" s="68">
        <f>Seq!G89</f>
        <v>23</v>
      </c>
      <c r="F20" s="68">
        <f>Seq!H89</f>
        <v>56</v>
      </c>
      <c r="G20" s="68">
        <v>0</v>
      </c>
      <c r="H20" s="68">
        <f t="shared" si="6"/>
        <v>153</v>
      </c>
      <c r="I20" s="68">
        <v>0</v>
      </c>
      <c r="J20" s="68">
        <f>Seq!J89</f>
        <v>42</v>
      </c>
      <c r="K20" s="68">
        <f>Seq!K89</f>
        <v>0</v>
      </c>
      <c r="L20" s="68">
        <f>Seq!L89</f>
        <v>0</v>
      </c>
      <c r="M20" s="68">
        <f t="shared" si="2"/>
        <v>42</v>
      </c>
      <c r="N20" s="68"/>
      <c r="O20" s="68">
        <f t="shared" si="3"/>
        <v>195</v>
      </c>
    </row>
    <row r="21" spans="2:15" ht="12">
      <c r="B21" s="63" t="s">
        <v>191</v>
      </c>
      <c r="C21" s="68">
        <f>Seq!E92</f>
        <v>34</v>
      </c>
      <c r="D21" s="68">
        <f>Seq!F92</f>
        <v>44</v>
      </c>
      <c r="E21" s="68">
        <f>Seq!G92</f>
        <v>66</v>
      </c>
      <c r="F21" s="68">
        <f>Seq!H92</f>
        <v>56</v>
      </c>
      <c r="G21" s="68">
        <v>0</v>
      </c>
      <c r="H21" s="68">
        <f>SUM(C21:G21)</f>
        <v>200</v>
      </c>
      <c r="I21" s="68">
        <v>0</v>
      </c>
      <c r="J21" s="68">
        <f>Seq!J92</f>
        <v>92</v>
      </c>
      <c r="K21" s="68">
        <f>Seq!K92</f>
        <v>0</v>
      </c>
      <c r="L21" s="68">
        <f>Seq!L92</f>
        <v>13</v>
      </c>
      <c r="M21" s="68">
        <f>SUM(J21:L21)</f>
        <v>105</v>
      </c>
      <c r="N21" s="68"/>
      <c r="O21" s="68">
        <f>M21+H21</f>
        <v>305</v>
      </c>
    </row>
    <row r="22" spans="2:15" ht="12">
      <c r="B22" s="63" t="s">
        <v>342</v>
      </c>
      <c r="C22" s="68">
        <f>Seq!E97</f>
        <v>5</v>
      </c>
      <c r="D22" s="68">
        <f>Seq!F97</f>
        <v>16</v>
      </c>
      <c r="E22" s="68">
        <f>Seq!G97</f>
        <v>37</v>
      </c>
      <c r="F22" s="68">
        <f>Seq!H97</f>
        <v>66</v>
      </c>
      <c r="G22" s="68">
        <v>0</v>
      </c>
      <c r="H22" s="68">
        <f t="shared" si="6"/>
        <v>124</v>
      </c>
      <c r="I22" s="68">
        <v>0</v>
      </c>
      <c r="J22" s="68">
        <f>Seq!J97</f>
        <v>33</v>
      </c>
      <c r="K22" s="68">
        <f>Seq!K97</f>
        <v>0</v>
      </c>
      <c r="L22" s="68">
        <f>Seq!L97</f>
        <v>0</v>
      </c>
      <c r="M22" s="68">
        <f t="shared" si="2"/>
        <v>33</v>
      </c>
      <c r="N22" s="68"/>
      <c r="O22" s="68">
        <f t="shared" si="3"/>
        <v>157</v>
      </c>
    </row>
    <row r="23" spans="2:15" ht="12">
      <c r="B23" s="63" t="s">
        <v>343</v>
      </c>
      <c r="C23" s="68">
        <f>Seq!E102</f>
        <v>149</v>
      </c>
      <c r="D23" s="68">
        <f>Seq!F102</f>
        <v>120</v>
      </c>
      <c r="E23" s="68">
        <f>Seq!G102</f>
        <v>129</v>
      </c>
      <c r="F23" s="68">
        <f>Seq!H102</f>
        <v>246</v>
      </c>
      <c r="G23" s="68">
        <v>0</v>
      </c>
      <c r="H23" s="68">
        <f t="shared" si="6"/>
        <v>644</v>
      </c>
      <c r="I23" s="68">
        <v>0</v>
      </c>
      <c r="J23" s="68">
        <f>Seq!J102</f>
        <v>46</v>
      </c>
      <c r="K23" s="68">
        <f>Seq!K102</f>
        <v>0</v>
      </c>
      <c r="L23" s="68">
        <f>Seq!L102</f>
        <v>84</v>
      </c>
      <c r="M23" s="68">
        <f t="shared" si="2"/>
        <v>130</v>
      </c>
      <c r="N23" s="68"/>
      <c r="O23" s="68">
        <f t="shared" si="3"/>
        <v>774</v>
      </c>
    </row>
    <row r="24" spans="2:15" ht="12">
      <c r="B24" s="63" t="s">
        <v>344</v>
      </c>
      <c r="C24" s="68">
        <f>Seq!E110</f>
        <v>9</v>
      </c>
      <c r="D24" s="68">
        <f>Seq!F110</f>
        <v>24</v>
      </c>
      <c r="E24" s="68">
        <f>Seq!G110</f>
        <v>26</v>
      </c>
      <c r="F24" s="68">
        <f>Seq!H110</f>
        <v>49</v>
      </c>
      <c r="G24" s="68">
        <v>0</v>
      </c>
      <c r="H24" s="68">
        <f t="shared" si="6"/>
        <v>108</v>
      </c>
      <c r="I24" s="68">
        <v>0</v>
      </c>
      <c r="J24" s="68">
        <f>Seq!J110</f>
        <v>18</v>
      </c>
      <c r="K24" s="68">
        <f>Seq!K110</f>
        <v>0</v>
      </c>
      <c r="L24" s="68">
        <f>Seq!L110</f>
        <v>0</v>
      </c>
      <c r="M24" s="68">
        <f t="shared" si="2"/>
        <v>18</v>
      </c>
      <c r="N24" s="68"/>
      <c r="O24" s="68">
        <f t="shared" si="3"/>
        <v>126</v>
      </c>
    </row>
    <row r="25" spans="2:15" ht="12">
      <c r="B25" s="63" t="s">
        <v>345</v>
      </c>
      <c r="C25" s="68">
        <f>Seq!E116</f>
        <v>115</v>
      </c>
      <c r="D25" s="68">
        <f>Seq!F116</f>
        <v>96</v>
      </c>
      <c r="E25" s="68">
        <f>Seq!G116</f>
        <v>137</v>
      </c>
      <c r="F25" s="68">
        <f>Seq!H116</f>
        <v>215</v>
      </c>
      <c r="G25" s="68">
        <v>0</v>
      </c>
      <c r="H25" s="68">
        <f t="shared" si="6"/>
        <v>563</v>
      </c>
      <c r="I25" s="68">
        <v>0</v>
      </c>
      <c r="J25" s="68">
        <f>Seq!J116</f>
        <v>41</v>
      </c>
      <c r="K25" s="68">
        <f>Seq!K116</f>
        <v>0</v>
      </c>
      <c r="L25" s="68">
        <f>Seq!L116</f>
        <v>0</v>
      </c>
      <c r="M25" s="68">
        <f t="shared" si="2"/>
        <v>41</v>
      </c>
      <c r="N25" s="68"/>
      <c r="O25" s="68">
        <f t="shared" si="3"/>
        <v>604</v>
      </c>
    </row>
    <row r="26" spans="2:15" ht="12">
      <c r="B26" s="63" t="s">
        <v>628</v>
      </c>
      <c r="C26" s="68">
        <f>Seq!E121</f>
        <v>37</v>
      </c>
      <c r="D26" s="68">
        <f>Seq!F121</f>
        <v>41</v>
      </c>
      <c r="E26" s="68">
        <f>Seq!G121</f>
        <v>41</v>
      </c>
      <c r="F26" s="68">
        <f>Seq!H121</f>
        <v>68</v>
      </c>
      <c r="G26" s="68">
        <v>0</v>
      </c>
      <c r="H26" s="68">
        <f t="shared" si="6"/>
        <v>187</v>
      </c>
      <c r="I26" s="68">
        <v>0</v>
      </c>
      <c r="J26" s="68">
        <f>Seq!J121</f>
        <v>33</v>
      </c>
      <c r="K26" s="68">
        <f>Seq!K121</f>
        <v>0</v>
      </c>
      <c r="L26" s="68">
        <f>Seq!L121</f>
        <v>0</v>
      </c>
      <c r="M26" s="68">
        <f t="shared" si="2"/>
        <v>33</v>
      </c>
      <c r="N26" s="68"/>
      <c r="O26" s="68">
        <f t="shared" si="3"/>
        <v>220</v>
      </c>
    </row>
    <row r="27" spans="2:15" ht="12">
      <c r="B27" s="63" t="s">
        <v>346</v>
      </c>
      <c r="C27" s="68">
        <f>Seq!E129</f>
        <v>113</v>
      </c>
      <c r="D27" s="68">
        <f>Seq!F129</f>
        <v>72</v>
      </c>
      <c r="E27" s="68">
        <f>Seq!G129</f>
        <v>91</v>
      </c>
      <c r="F27" s="68">
        <f>Seq!H129</f>
        <v>115</v>
      </c>
      <c r="G27" s="68">
        <v>0</v>
      </c>
      <c r="H27" s="68">
        <f t="shared" si="6"/>
        <v>391</v>
      </c>
      <c r="I27" s="68">
        <v>0</v>
      </c>
      <c r="J27" s="68">
        <f>Seq!J129</f>
        <v>60</v>
      </c>
      <c r="K27" s="68">
        <f>Seq!K129</f>
        <v>0</v>
      </c>
      <c r="L27" s="68">
        <f>Seq!L129</f>
        <v>19</v>
      </c>
      <c r="M27" s="68">
        <f t="shared" si="2"/>
        <v>79</v>
      </c>
      <c r="N27" s="68"/>
      <c r="O27" s="68">
        <f t="shared" si="3"/>
        <v>470</v>
      </c>
    </row>
    <row r="28" spans="2:15" ht="12">
      <c r="B28" s="63" t="s">
        <v>347</v>
      </c>
      <c r="C28" s="68">
        <f>Seq!E137</f>
        <v>5</v>
      </c>
      <c r="D28" s="68">
        <f>Seq!F137</f>
        <v>10</v>
      </c>
      <c r="E28" s="68">
        <f>Seq!G137</f>
        <v>21</v>
      </c>
      <c r="F28" s="68">
        <f>Seq!H137</f>
        <v>21</v>
      </c>
      <c r="G28" s="68">
        <v>0</v>
      </c>
      <c r="H28" s="68">
        <f t="shared" si="6"/>
        <v>57</v>
      </c>
      <c r="I28" s="68">
        <v>0</v>
      </c>
      <c r="J28" s="68">
        <f>Seq!J137</f>
        <v>0</v>
      </c>
      <c r="K28" s="68">
        <f>Seq!K137</f>
        <v>0</v>
      </c>
      <c r="L28" s="68">
        <f>Seq!L137</f>
        <v>0</v>
      </c>
      <c r="M28" s="68">
        <f t="shared" si="2"/>
        <v>0</v>
      </c>
      <c r="N28" s="68"/>
      <c r="O28" s="68">
        <f t="shared" si="3"/>
        <v>57</v>
      </c>
    </row>
    <row r="29" spans="2:15" ht="12">
      <c r="B29" s="63" t="s">
        <v>348</v>
      </c>
      <c r="C29" s="68">
        <f>Seq!E139</f>
        <v>46</v>
      </c>
      <c r="D29" s="68">
        <f>Seq!F139</f>
        <v>25</v>
      </c>
      <c r="E29" s="68">
        <f>Seq!G139</f>
        <v>31</v>
      </c>
      <c r="F29" s="68">
        <f>Seq!H139</f>
        <v>28</v>
      </c>
      <c r="G29" s="68">
        <v>0</v>
      </c>
      <c r="H29" s="68">
        <f t="shared" si="6"/>
        <v>130</v>
      </c>
      <c r="I29" s="68">
        <v>0</v>
      </c>
      <c r="J29" s="68">
        <f>Seq!J139</f>
        <v>0</v>
      </c>
      <c r="K29" s="68">
        <f>Seq!K139</f>
        <v>0</v>
      </c>
      <c r="L29" s="68">
        <f>Seq!L139</f>
        <v>0</v>
      </c>
      <c r="M29" s="68">
        <f t="shared" si="2"/>
        <v>0</v>
      </c>
      <c r="N29" s="68"/>
      <c r="O29" s="68">
        <f t="shared" si="3"/>
        <v>130</v>
      </c>
    </row>
    <row r="30" spans="2:15" ht="12">
      <c r="B30" s="63" t="s">
        <v>349</v>
      </c>
      <c r="C30" s="68">
        <f>Seq!E144</f>
        <v>60</v>
      </c>
      <c r="D30" s="68">
        <f>Seq!F144</f>
        <v>72</v>
      </c>
      <c r="E30" s="68">
        <f>Seq!G144</f>
        <v>94</v>
      </c>
      <c r="F30" s="68">
        <f>Seq!H144</f>
        <v>122</v>
      </c>
      <c r="G30" s="68">
        <v>0</v>
      </c>
      <c r="H30" s="68">
        <f t="shared" si="6"/>
        <v>348</v>
      </c>
      <c r="I30" s="68">
        <v>0</v>
      </c>
      <c r="J30" s="68">
        <f>Seq!J144</f>
        <v>38</v>
      </c>
      <c r="K30" s="68">
        <f>Seq!K144</f>
        <v>0</v>
      </c>
      <c r="L30" s="68">
        <f>Seq!L144</f>
        <v>0</v>
      </c>
      <c r="M30" s="68">
        <f t="shared" si="2"/>
        <v>38</v>
      </c>
      <c r="N30" s="68"/>
      <c r="O30" s="68">
        <f t="shared" si="3"/>
        <v>386</v>
      </c>
    </row>
    <row r="31" spans="2:15" ht="12">
      <c r="B31" s="63" t="s">
        <v>350</v>
      </c>
      <c r="C31" s="68">
        <f>Seq!E151</f>
        <v>177</v>
      </c>
      <c r="D31" s="68">
        <f>Seq!F151</f>
        <v>89</v>
      </c>
      <c r="E31" s="68">
        <f>Seq!G151</f>
        <v>120</v>
      </c>
      <c r="F31" s="68">
        <f>Seq!H151</f>
        <v>124</v>
      </c>
      <c r="G31" s="68">
        <v>0</v>
      </c>
      <c r="H31" s="68">
        <f t="shared" si="6"/>
        <v>510</v>
      </c>
      <c r="I31" s="68">
        <v>0</v>
      </c>
      <c r="J31" s="68">
        <f>Seq!J151</f>
        <v>68</v>
      </c>
      <c r="K31" s="68">
        <f>Seq!K151</f>
        <v>22</v>
      </c>
      <c r="L31" s="68">
        <f>Seq!L151</f>
        <v>36</v>
      </c>
      <c r="M31" s="68">
        <f t="shared" si="2"/>
        <v>126</v>
      </c>
      <c r="N31" s="68"/>
      <c r="O31" s="68">
        <f t="shared" si="3"/>
        <v>636</v>
      </c>
    </row>
    <row r="32" spans="2:15" ht="12">
      <c r="B32" s="63" t="s">
        <v>612</v>
      </c>
      <c r="C32" s="68">
        <f>Seq!E159</f>
        <v>165</v>
      </c>
      <c r="D32" s="68">
        <f>Seq!F159</f>
        <v>166</v>
      </c>
      <c r="E32" s="68">
        <f>Seq!G159</f>
        <v>212</v>
      </c>
      <c r="F32" s="68">
        <f>Seq!H159</f>
        <v>264</v>
      </c>
      <c r="G32" s="68">
        <v>0</v>
      </c>
      <c r="H32" s="68">
        <f t="shared" si="6"/>
        <v>807</v>
      </c>
      <c r="I32" s="68">
        <v>0</v>
      </c>
      <c r="J32" s="68">
        <f>Seq!J159</f>
        <v>78</v>
      </c>
      <c r="K32" s="68">
        <f>Seq!K159</f>
        <v>0</v>
      </c>
      <c r="L32" s="68">
        <f>Seq!L159</f>
        <v>0</v>
      </c>
      <c r="M32" s="68">
        <f t="shared" si="2"/>
        <v>78</v>
      </c>
      <c r="N32" s="68"/>
      <c r="O32" s="68">
        <f t="shared" si="3"/>
        <v>885</v>
      </c>
    </row>
    <row r="33" spans="2:15" ht="12">
      <c r="B33" s="63" t="s">
        <v>351</v>
      </c>
      <c r="C33" s="68">
        <f>Seq!E174</f>
        <v>26</v>
      </c>
      <c r="D33" s="68">
        <f>Seq!F174</f>
        <v>10</v>
      </c>
      <c r="E33" s="68">
        <f>Seq!G174</f>
        <v>49</v>
      </c>
      <c r="F33" s="68">
        <f>Seq!H174</f>
        <v>50</v>
      </c>
      <c r="G33" s="68">
        <v>0</v>
      </c>
      <c r="H33" s="68">
        <f t="shared" si="6"/>
        <v>135</v>
      </c>
      <c r="I33" s="68">
        <v>0</v>
      </c>
      <c r="J33" s="68">
        <f>Seq!J174</f>
        <v>63</v>
      </c>
      <c r="K33" s="68">
        <f>Seq!K174</f>
        <v>0</v>
      </c>
      <c r="L33" s="68">
        <f>Seq!L174</f>
        <v>0</v>
      </c>
      <c r="M33" s="68">
        <f t="shared" si="2"/>
        <v>63</v>
      </c>
      <c r="N33" s="68"/>
      <c r="O33" s="68">
        <f t="shared" si="3"/>
        <v>198</v>
      </c>
    </row>
    <row r="34" spans="2:15" ht="12">
      <c r="B34" s="63" t="s">
        <v>352</v>
      </c>
      <c r="C34" s="68">
        <f>Seq!E178</f>
        <v>26</v>
      </c>
      <c r="D34" s="68">
        <f>Seq!F178</f>
        <v>39</v>
      </c>
      <c r="E34" s="68">
        <f>Seq!G178</f>
        <v>78</v>
      </c>
      <c r="F34" s="68">
        <f>Seq!H178</f>
        <v>123</v>
      </c>
      <c r="G34" s="68">
        <v>0</v>
      </c>
      <c r="H34" s="68">
        <f t="shared" si="6"/>
        <v>266</v>
      </c>
      <c r="I34" s="68">
        <v>0</v>
      </c>
      <c r="J34" s="68">
        <f>Seq!J178</f>
        <v>40</v>
      </c>
      <c r="K34" s="68">
        <f>Seq!K178</f>
        <v>0</v>
      </c>
      <c r="L34" s="68">
        <f>Seq!L178</f>
        <v>0</v>
      </c>
      <c r="M34" s="68">
        <f t="shared" si="2"/>
        <v>40</v>
      </c>
      <c r="N34" s="68"/>
      <c r="O34" s="68">
        <f t="shared" si="3"/>
        <v>306</v>
      </c>
    </row>
    <row r="35" spans="1:15" ht="12">
      <c r="A35" s="67" t="s">
        <v>353</v>
      </c>
      <c r="C35" s="68">
        <f aca="true" t="shared" si="7" ref="C35:H35">SUM(C36:C40)</f>
        <v>834</v>
      </c>
      <c r="D35" s="68">
        <f t="shared" si="7"/>
        <v>603</v>
      </c>
      <c r="E35" s="68">
        <f t="shared" si="7"/>
        <v>812</v>
      </c>
      <c r="F35" s="68">
        <f t="shared" si="7"/>
        <v>926</v>
      </c>
      <c r="G35" s="68">
        <f t="shared" si="7"/>
        <v>0</v>
      </c>
      <c r="H35" s="68">
        <f t="shared" si="7"/>
        <v>3175</v>
      </c>
      <c r="I35" s="68">
        <v>0</v>
      </c>
      <c r="J35" s="68">
        <f>SUM(J36:J40)</f>
        <v>208</v>
      </c>
      <c r="K35" s="68">
        <f>SUM(K36:K40)</f>
        <v>0</v>
      </c>
      <c r="L35" s="68">
        <f>SUM(L36:L40)</f>
        <v>0</v>
      </c>
      <c r="M35" s="68">
        <f t="shared" si="2"/>
        <v>208</v>
      </c>
      <c r="N35" s="68"/>
      <c r="O35" s="68">
        <f t="shared" si="3"/>
        <v>3383</v>
      </c>
    </row>
    <row r="36" spans="2:15" ht="12">
      <c r="B36" s="63" t="s">
        <v>354</v>
      </c>
      <c r="C36" s="68">
        <f>Seq!E184</f>
        <v>157</v>
      </c>
      <c r="D36" s="68">
        <f>Seq!F184</f>
        <v>115</v>
      </c>
      <c r="E36" s="68">
        <f>Seq!G184</f>
        <v>172</v>
      </c>
      <c r="F36" s="68">
        <f>Seq!H184</f>
        <v>189</v>
      </c>
      <c r="G36" s="68">
        <v>0</v>
      </c>
      <c r="H36" s="68">
        <f>SUM(C36:G36)</f>
        <v>633</v>
      </c>
      <c r="I36" s="68">
        <v>0</v>
      </c>
      <c r="J36" s="68">
        <f>Seq!J184</f>
        <v>56</v>
      </c>
      <c r="K36" s="68">
        <f>Seq!K184</f>
        <v>0</v>
      </c>
      <c r="L36" s="68">
        <f>Seq!L184</f>
        <v>0</v>
      </c>
      <c r="M36" s="68">
        <f t="shared" si="2"/>
        <v>56</v>
      </c>
      <c r="N36" s="68"/>
      <c r="O36" s="68">
        <f t="shared" si="3"/>
        <v>689</v>
      </c>
    </row>
    <row r="37" spans="2:15" ht="12">
      <c r="B37" s="63" t="s">
        <v>355</v>
      </c>
      <c r="C37" s="68">
        <f>Seq!E194</f>
        <v>0</v>
      </c>
      <c r="D37" s="68">
        <f>Seq!F194</f>
        <v>0</v>
      </c>
      <c r="E37" s="68">
        <f>Seq!G194</f>
        <v>0</v>
      </c>
      <c r="F37" s="68">
        <f>Seq!H194</f>
        <v>0</v>
      </c>
      <c r="G37" s="68">
        <v>0</v>
      </c>
      <c r="H37" s="68">
        <f>SUM(C37:G37)</f>
        <v>0</v>
      </c>
      <c r="I37" s="68">
        <v>0</v>
      </c>
      <c r="J37" s="68">
        <f>Seq!J194</f>
        <v>152</v>
      </c>
      <c r="K37" s="68">
        <f>Seq!K194</f>
        <v>0</v>
      </c>
      <c r="L37" s="68">
        <f>Seq!L194</f>
        <v>0</v>
      </c>
      <c r="M37" s="68">
        <f t="shared" si="2"/>
        <v>152</v>
      </c>
      <c r="N37" s="68"/>
      <c r="O37" s="68">
        <f t="shared" si="3"/>
        <v>152</v>
      </c>
    </row>
    <row r="38" spans="2:15" ht="12">
      <c r="B38" s="63" t="s">
        <v>503</v>
      </c>
      <c r="C38" s="68">
        <f>Seq!E196</f>
        <v>73</v>
      </c>
      <c r="D38" s="68">
        <f>Seq!F196</f>
        <v>71</v>
      </c>
      <c r="E38" s="68">
        <f>Seq!G196</f>
        <v>159</v>
      </c>
      <c r="F38" s="68">
        <f>Seq!H196</f>
        <v>192</v>
      </c>
      <c r="G38" s="68">
        <v>0</v>
      </c>
      <c r="H38" s="68">
        <f>SUM(C38:G38)</f>
        <v>495</v>
      </c>
      <c r="I38" s="68">
        <v>0</v>
      </c>
      <c r="J38" s="68">
        <f>Seq!J196</f>
        <v>0</v>
      </c>
      <c r="K38" s="68">
        <f>Seq!K196</f>
        <v>0</v>
      </c>
      <c r="L38" s="68">
        <f>Seq!L196</f>
        <v>0</v>
      </c>
      <c r="M38" s="68">
        <f t="shared" si="2"/>
        <v>0</v>
      </c>
      <c r="N38" s="68"/>
      <c r="O38" s="68">
        <f t="shared" si="3"/>
        <v>495</v>
      </c>
    </row>
    <row r="39" spans="2:15" ht="12">
      <c r="B39" s="63" t="s">
        <v>629</v>
      </c>
      <c r="C39" s="68">
        <f>Seq!E202</f>
        <v>443</v>
      </c>
      <c r="D39" s="68">
        <f>Seq!F202</f>
        <v>281</v>
      </c>
      <c r="E39" s="68">
        <f>Seq!G202</f>
        <v>289</v>
      </c>
      <c r="F39" s="68">
        <f>Seq!H202</f>
        <v>311</v>
      </c>
      <c r="G39" s="68">
        <v>0</v>
      </c>
      <c r="H39" s="68">
        <f>SUM(C39:G39)</f>
        <v>1324</v>
      </c>
      <c r="I39" s="68">
        <v>0</v>
      </c>
      <c r="J39" s="68">
        <f>Seq!J202</f>
        <v>0</v>
      </c>
      <c r="K39" s="68">
        <f>Seq!K202</f>
        <v>0</v>
      </c>
      <c r="L39" s="68">
        <f>Seq!L202</f>
        <v>0</v>
      </c>
      <c r="M39" s="68">
        <f t="shared" si="2"/>
        <v>0</v>
      </c>
      <c r="N39" s="68"/>
      <c r="O39" s="68">
        <f t="shared" si="3"/>
        <v>1324</v>
      </c>
    </row>
    <row r="40" spans="2:15" ht="12">
      <c r="B40" s="63" t="s">
        <v>356</v>
      </c>
      <c r="C40" s="68">
        <f>Seq!E210</f>
        <v>161</v>
      </c>
      <c r="D40" s="68">
        <f>Seq!F210</f>
        <v>136</v>
      </c>
      <c r="E40" s="68">
        <f>Seq!G210</f>
        <v>192</v>
      </c>
      <c r="F40" s="68">
        <f>Seq!H210</f>
        <v>234</v>
      </c>
      <c r="G40" s="68">
        <v>0</v>
      </c>
      <c r="H40" s="68">
        <f>SUM(C40:G40)</f>
        <v>723</v>
      </c>
      <c r="I40" s="68">
        <v>0</v>
      </c>
      <c r="J40" s="68">
        <f>Seq!J210</f>
        <v>0</v>
      </c>
      <c r="K40" s="68">
        <f>Seq!K210</f>
        <v>0</v>
      </c>
      <c r="L40" s="68">
        <f>Seq!L210</f>
        <v>0</v>
      </c>
      <c r="M40" s="68">
        <f t="shared" si="2"/>
        <v>0</v>
      </c>
      <c r="N40" s="68"/>
      <c r="O40" s="68">
        <f t="shared" si="3"/>
        <v>723</v>
      </c>
    </row>
    <row r="41" spans="1:15" ht="12">
      <c r="A41" s="67" t="s">
        <v>357</v>
      </c>
      <c r="C41" s="68">
        <f aca="true" t="shared" si="8" ref="C41:H41">SUM(C42:C44)</f>
        <v>523</v>
      </c>
      <c r="D41" s="68">
        <f t="shared" si="8"/>
        <v>414</v>
      </c>
      <c r="E41" s="68">
        <f t="shared" si="8"/>
        <v>579</v>
      </c>
      <c r="F41" s="68">
        <f t="shared" si="8"/>
        <v>819</v>
      </c>
      <c r="G41" s="68">
        <f t="shared" si="8"/>
        <v>0</v>
      </c>
      <c r="H41" s="68">
        <f t="shared" si="8"/>
        <v>2335</v>
      </c>
      <c r="I41" s="68">
        <v>0</v>
      </c>
      <c r="J41" s="68">
        <f>SUM(J42:J44)</f>
        <v>357</v>
      </c>
      <c r="K41" s="68">
        <f>SUM(K42:K44)</f>
        <v>37</v>
      </c>
      <c r="L41" s="68">
        <f>SUM(L42:L44)</f>
        <v>155</v>
      </c>
      <c r="M41" s="68">
        <f t="shared" si="2"/>
        <v>549</v>
      </c>
      <c r="N41" s="68"/>
      <c r="O41" s="68">
        <f t="shared" si="3"/>
        <v>2884</v>
      </c>
    </row>
    <row r="42" spans="2:15" ht="12">
      <c r="B42" s="63" t="s">
        <v>358</v>
      </c>
      <c r="C42" s="68">
        <f>Seq!E216</f>
        <v>373</v>
      </c>
      <c r="D42" s="68">
        <f>Seq!F216</f>
        <v>271</v>
      </c>
      <c r="E42" s="68">
        <f>Seq!G216</f>
        <v>388</v>
      </c>
      <c r="F42" s="68">
        <f>Seq!H216</f>
        <v>545</v>
      </c>
      <c r="G42" s="68">
        <v>0</v>
      </c>
      <c r="H42" s="68">
        <f>SUM(C42:G42)</f>
        <v>1577</v>
      </c>
      <c r="I42" s="68">
        <v>0</v>
      </c>
      <c r="J42" s="68">
        <f>Seq!J216</f>
        <v>168</v>
      </c>
      <c r="K42" s="68">
        <f>Seq!K216</f>
        <v>5</v>
      </c>
      <c r="L42" s="68">
        <f>Seq!L216</f>
        <v>43</v>
      </c>
      <c r="M42" s="68">
        <f t="shared" si="2"/>
        <v>216</v>
      </c>
      <c r="N42" s="68"/>
      <c r="O42" s="68">
        <f t="shared" si="3"/>
        <v>1793</v>
      </c>
    </row>
    <row r="43" spans="2:15" ht="12">
      <c r="B43" s="63" t="s">
        <v>630</v>
      </c>
      <c r="C43" s="68">
        <f>Seq!E229</f>
        <v>0</v>
      </c>
      <c r="D43" s="68">
        <f>Seq!F229</f>
        <v>0</v>
      </c>
      <c r="E43" s="68">
        <f>Seq!G229</f>
        <v>0</v>
      </c>
      <c r="F43" s="68">
        <f>Seq!H229</f>
        <v>0</v>
      </c>
      <c r="G43" s="68">
        <v>0</v>
      </c>
      <c r="H43" s="68">
        <f>SUM(C43:G43)</f>
        <v>0</v>
      </c>
      <c r="I43" s="68">
        <v>0</v>
      </c>
      <c r="J43" s="68">
        <f>Seq!J229</f>
        <v>98</v>
      </c>
      <c r="K43" s="68">
        <f>Seq!K229</f>
        <v>15</v>
      </c>
      <c r="L43" s="68">
        <f>Seq!L229</f>
        <v>96</v>
      </c>
      <c r="M43" s="68">
        <f t="shared" si="2"/>
        <v>209</v>
      </c>
      <c r="N43" s="68"/>
      <c r="O43" s="68">
        <f t="shared" si="3"/>
        <v>209</v>
      </c>
    </row>
    <row r="44" spans="2:15" ht="12">
      <c r="B44" s="63" t="s">
        <v>359</v>
      </c>
      <c r="C44" s="68">
        <f>Seq!E234</f>
        <v>150</v>
      </c>
      <c r="D44" s="68">
        <f>Seq!F234</f>
        <v>143</v>
      </c>
      <c r="E44" s="68">
        <f>Seq!G234</f>
        <v>191</v>
      </c>
      <c r="F44" s="68">
        <f>Seq!H234</f>
        <v>274</v>
      </c>
      <c r="G44" s="68">
        <v>0</v>
      </c>
      <c r="H44" s="68">
        <f>SUM(C44:G44)</f>
        <v>758</v>
      </c>
      <c r="I44" s="68">
        <v>0</v>
      </c>
      <c r="J44" s="68">
        <f>Seq!J234</f>
        <v>91</v>
      </c>
      <c r="K44" s="68">
        <f>Seq!K234</f>
        <v>17</v>
      </c>
      <c r="L44" s="68">
        <f>Seq!L234</f>
        <v>16</v>
      </c>
      <c r="M44" s="68">
        <f t="shared" si="2"/>
        <v>124</v>
      </c>
      <c r="N44" s="68"/>
      <c r="O44" s="68">
        <f t="shared" si="3"/>
        <v>882</v>
      </c>
    </row>
    <row r="45" spans="1:15" ht="12">
      <c r="A45" s="67" t="s">
        <v>360</v>
      </c>
      <c r="C45" s="68">
        <f aca="true" t="shared" si="9" ref="C45:H45">SUM(C46:C49)</f>
        <v>184</v>
      </c>
      <c r="D45" s="68">
        <f t="shared" si="9"/>
        <v>204</v>
      </c>
      <c r="E45" s="68">
        <f t="shared" si="9"/>
        <v>277</v>
      </c>
      <c r="F45" s="68">
        <f t="shared" si="9"/>
        <v>379</v>
      </c>
      <c r="G45" s="68">
        <f t="shared" si="9"/>
        <v>0</v>
      </c>
      <c r="H45" s="68">
        <f t="shared" si="9"/>
        <v>1044</v>
      </c>
      <c r="I45" s="68">
        <v>0</v>
      </c>
      <c r="J45" s="68">
        <f>SUM(J46:J49)</f>
        <v>131</v>
      </c>
      <c r="K45" s="68">
        <f>SUM(K46:K49)</f>
        <v>0</v>
      </c>
      <c r="L45" s="68">
        <f>SUM(L46:L49)</f>
        <v>0</v>
      </c>
      <c r="M45" s="68">
        <f t="shared" si="2"/>
        <v>131</v>
      </c>
      <c r="N45" s="68"/>
      <c r="O45" s="68">
        <f t="shared" si="3"/>
        <v>1175</v>
      </c>
    </row>
    <row r="46" spans="2:15" ht="12">
      <c r="B46" s="63" t="s">
        <v>361</v>
      </c>
      <c r="C46" s="68">
        <f>Seq!E241</f>
        <v>6</v>
      </c>
      <c r="D46" s="68">
        <f>Seq!F241</f>
        <v>6</v>
      </c>
      <c r="E46" s="68">
        <f>Seq!G241</f>
        <v>10</v>
      </c>
      <c r="F46" s="68">
        <f>Seq!H241</f>
        <v>15</v>
      </c>
      <c r="G46" s="68">
        <v>0</v>
      </c>
      <c r="H46" s="68">
        <f>SUM(C46:G46)</f>
        <v>37</v>
      </c>
      <c r="I46" s="68">
        <v>0</v>
      </c>
      <c r="J46" s="68">
        <f>Seq!J241</f>
        <v>7</v>
      </c>
      <c r="K46" s="68">
        <f>Seq!K241</f>
        <v>0</v>
      </c>
      <c r="L46" s="68">
        <f>Seq!L241</f>
        <v>0</v>
      </c>
      <c r="M46" s="68">
        <f t="shared" si="2"/>
        <v>7</v>
      </c>
      <c r="N46" s="68"/>
      <c r="O46" s="68">
        <f t="shared" si="3"/>
        <v>44</v>
      </c>
    </row>
    <row r="47" spans="2:15" ht="12">
      <c r="B47" s="63" t="s">
        <v>362</v>
      </c>
      <c r="C47" s="68">
        <f>Seq!E243</f>
        <v>58</v>
      </c>
      <c r="D47" s="68">
        <f>Seq!F243</f>
        <v>84</v>
      </c>
      <c r="E47" s="68">
        <f>Seq!G243</f>
        <v>111</v>
      </c>
      <c r="F47" s="68">
        <f>Seq!H243</f>
        <v>149</v>
      </c>
      <c r="G47" s="68">
        <v>0</v>
      </c>
      <c r="H47" s="68">
        <f>SUM(C47:G47)</f>
        <v>402</v>
      </c>
      <c r="I47" s="68">
        <v>0</v>
      </c>
      <c r="J47" s="68">
        <f>Seq!J243</f>
        <v>29</v>
      </c>
      <c r="K47" s="68">
        <f>Seq!K243</f>
        <v>0</v>
      </c>
      <c r="L47" s="68">
        <f>Seq!L243</f>
        <v>0</v>
      </c>
      <c r="M47" s="68">
        <f t="shared" si="2"/>
        <v>29</v>
      </c>
      <c r="N47" s="68"/>
      <c r="O47" s="68">
        <f t="shared" si="3"/>
        <v>431</v>
      </c>
    </row>
    <row r="48" spans="2:15" ht="12">
      <c r="B48" s="63" t="s">
        <v>363</v>
      </c>
      <c r="C48" s="68">
        <f>Seq!E253</f>
        <v>70</v>
      </c>
      <c r="D48" s="68">
        <f>Seq!F253</f>
        <v>57</v>
      </c>
      <c r="E48" s="68">
        <f>Seq!G253</f>
        <v>75</v>
      </c>
      <c r="F48" s="68">
        <f>Seq!H253</f>
        <v>119</v>
      </c>
      <c r="G48" s="68">
        <v>0</v>
      </c>
      <c r="H48" s="68">
        <f>SUM(C48:G48)</f>
        <v>321</v>
      </c>
      <c r="I48" s="68">
        <v>0</v>
      </c>
      <c r="J48" s="68">
        <f>Seq!J253</f>
        <v>73</v>
      </c>
      <c r="K48" s="68">
        <f>Seq!K253</f>
        <v>0</v>
      </c>
      <c r="L48" s="68">
        <f>Seq!L253</f>
        <v>0</v>
      </c>
      <c r="M48" s="68">
        <f t="shared" si="2"/>
        <v>73</v>
      </c>
      <c r="N48" s="68"/>
      <c r="O48" s="68">
        <f t="shared" si="3"/>
        <v>394</v>
      </c>
    </row>
    <row r="49" spans="2:15" ht="12">
      <c r="B49" s="63" t="s">
        <v>364</v>
      </c>
      <c r="C49" s="68">
        <f>Seq!E273</f>
        <v>50</v>
      </c>
      <c r="D49" s="68">
        <f>Seq!F273</f>
        <v>57</v>
      </c>
      <c r="E49" s="68">
        <f>Seq!G273</f>
        <v>81</v>
      </c>
      <c r="F49" s="68">
        <f>Seq!H273</f>
        <v>96</v>
      </c>
      <c r="G49" s="68">
        <v>0</v>
      </c>
      <c r="H49" s="68">
        <f>SUM(C49:G49)</f>
        <v>284</v>
      </c>
      <c r="I49" s="68">
        <v>0</v>
      </c>
      <c r="J49" s="68">
        <f>Seq!J273</f>
        <v>22</v>
      </c>
      <c r="K49" s="68">
        <f>Seq!K273</f>
        <v>0</v>
      </c>
      <c r="L49" s="68">
        <f>Seq!L273</f>
        <v>0</v>
      </c>
      <c r="M49" s="68">
        <f t="shared" si="2"/>
        <v>22</v>
      </c>
      <c r="N49" s="68"/>
      <c r="O49" s="68">
        <f t="shared" si="3"/>
        <v>306</v>
      </c>
    </row>
    <row r="50" spans="1:15" ht="12">
      <c r="A50" s="67" t="s">
        <v>365</v>
      </c>
      <c r="C50" s="68">
        <f aca="true" t="shared" si="10" ref="C50:H50">C51</f>
        <v>49</v>
      </c>
      <c r="D50" s="68">
        <f t="shared" si="10"/>
        <v>34</v>
      </c>
      <c r="E50" s="68">
        <f t="shared" si="10"/>
        <v>70</v>
      </c>
      <c r="F50" s="68">
        <f t="shared" si="10"/>
        <v>114</v>
      </c>
      <c r="G50" s="68">
        <f t="shared" si="10"/>
        <v>0</v>
      </c>
      <c r="H50" s="68">
        <f t="shared" si="10"/>
        <v>267</v>
      </c>
      <c r="I50" s="68">
        <v>0</v>
      </c>
      <c r="J50" s="68">
        <f>J51</f>
        <v>33</v>
      </c>
      <c r="K50" s="68">
        <f>K51</f>
        <v>0</v>
      </c>
      <c r="L50" s="68">
        <f>L51</f>
        <v>0</v>
      </c>
      <c r="M50" s="68">
        <f t="shared" si="2"/>
        <v>33</v>
      </c>
      <c r="N50" s="68"/>
      <c r="O50" s="68">
        <f t="shared" si="3"/>
        <v>300</v>
      </c>
    </row>
    <row r="51" spans="2:15" ht="12">
      <c r="B51" s="63" t="s">
        <v>365</v>
      </c>
      <c r="C51" s="68">
        <f>Seq!E283</f>
        <v>49</v>
      </c>
      <c r="D51" s="68">
        <f>Seq!F283</f>
        <v>34</v>
      </c>
      <c r="E51" s="68">
        <f>Seq!G283</f>
        <v>70</v>
      </c>
      <c r="F51" s="68">
        <f>Seq!H283</f>
        <v>114</v>
      </c>
      <c r="G51" s="68">
        <v>0</v>
      </c>
      <c r="H51" s="68">
        <f>SUM(C51:G51)</f>
        <v>267</v>
      </c>
      <c r="I51" s="68">
        <v>0</v>
      </c>
      <c r="J51" s="68">
        <f>Seq!J283</f>
        <v>33</v>
      </c>
      <c r="K51" s="68">
        <f>Seq!K283</f>
        <v>0</v>
      </c>
      <c r="L51" s="68">
        <f>Seq!L283</f>
        <v>0</v>
      </c>
      <c r="M51" s="68">
        <f t="shared" si="2"/>
        <v>33</v>
      </c>
      <c r="N51" s="68"/>
      <c r="O51" s="68">
        <f t="shared" si="3"/>
        <v>300</v>
      </c>
    </row>
    <row r="52" spans="1:15" ht="12">
      <c r="A52" s="67" t="s">
        <v>631</v>
      </c>
      <c r="C52" s="68">
        <f>Seq!E292+Seq!E293+Seq!E294</f>
        <v>0</v>
      </c>
      <c r="D52" s="68">
        <f>Seq!F292+Seq!F293+Seq!F294</f>
        <v>0</v>
      </c>
      <c r="E52" s="68">
        <f>Seq!G292+Seq!G293+Seq!G294</f>
        <v>4</v>
      </c>
      <c r="F52" s="68">
        <f>Seq!H292+Seq!H293+Seq!H294</f>
        <v>35</v>
      </c>
      <c r="G52" s="68">
        <f>Seq!I292+Seq!I293+Seq!I294</f>
        <v>0</v>
      </c>
      <c r="H52" s="68">
        <f>SUM(C52:G52)</f>
        <v>39</v>
      </c>
      <c r="I52" s="68">
        <v>0</v>
      </c>
      <c r="J52" s="68">
        <f>Seq!J292+Seq!J293+Seq!J294</f>
        <v>0</v>
      </c>
      <c r="K52" s="68">
        <f>Seq!K292+Seq!K293+Seq!K294</f>
        <v>0</v>
      </c>
      <c r="L52" s="68">
        <f>Seq!L292+Seq!L293+Seq!L294</f>
        <v>0</v>
      </c>
      <c r="M52" s="68">
        <f t="shared" si="2"/>
        <v>0</v>
      </c>
      <c r="N52" s="68"/>
      <c r="O52" s="68">
        <f t="shared" si="3"/>
        <v>39</v>
      </c>
    </row>
    <row r="53" spans="1:15" ht="12">
      <c r="A53" s="67" t="s">
        <v>368</v>
      </c>
      <c r="C53" s="63">
        <f>SUM(C54:C61)</f>
        <v>1016</v>
      </c>
      <c r="D53" s="63">
        <f>SUM(D54:D61)</f>
        <v>830</v>
      </c>
      <c r="E53" s="63">
        <f>SUM(E54:E61)</f>
        <v>471</v>
      </c>
      <c r="F53" s="63">
        <f>SUM(F54:F61)</f>
        <v>118</v>
      </c>
      <c r="G53" s="63">
        <f>SUM(G54:G61)</f>
        <v>66</v>
      </c>
      <c r="H53" s="68">
        <f>SUM(C53:G53)</f>
        <v>2501</v>
      </c>
      <c r="J53" s="63">
        <f>SUM(J54:J61)</f>
        <v>278</v>
      </c>
      <c r="K53" s="63">
        <f>SUM(K54:K61)</f>
        <v>39</v>
      </c>
      <c r="L53" s="70">
        <f>SUM(L54:L61)</f>
        <v>0</v>
      </c>
      <c r="M53" s="68">
        <f t="shared" si="2"/>
        <v>317</v>
      </c>
      <c r="O53" s="63">
        <f>SUM(O54:O61)</f>
        <v>2818</v>
      </c>
    </row>
    <row r="54" spans="2:15" ht="12">
      <c r="B54" s="166" t="s">
        <v>632</v>
      </c>
      <c r="C54" s="70">
        <f>Seq!E298</f>
        <v>0</v>
      </c>
      <c r="D54" s="70">
        <f>Seq!F298</f>
        <v>0</v>
      </c>
      <c r="E54" s="70">
        <f>Seq!G298</f>
        <v>0</v>
      </c>
      <c r="F54" s="70">
        <f>Seq!H298</f>
        <v>0</v>
      </c>
      <c r="G54" s="70">
        <f>Seq!I298</f>
        <v>66</v>
      </c>
      <c r="H54" s="68">
        <f aca="true" t="shared" si="11" ref="H54:H59">SUM(C54:G54)</f>
        <v>66</v>
      </c>
      <c r="J54" s="70">
        <f>Seq!J298</f>
        <v>0</v>
      </c>
      <c r="K54" s="70">
        <f>Seq!K298</f>
        <v>0</v>
      </c>
      <c r="L54" s="70">
        <f>Seq!L298</f>
        <v>0</v>
      </c>
      <c r="M54" s="68">
        <f aca="true" t="shared" si="12" ref="M54:M59">SUM(J54:L54)</f>
        <v>0</v>
      </c>
      <c r="O54" s="68">
        <f aca="true" t="shared" si="13" ref="O54:O59">M54+H54</f>
        <v>66</v>
      </c>
    </row>
    <row r="55" spans="2:15" ht="12">
      <c r="B55" s="166" t="s">
        <v>633</v>
      </c>
      <c r="C55" s="70">
        <f>Seq!E299</f>
        <v>0</v>
      </c>
      <c r="D55" s="70">
        <f>Seq!F299</f>
        <v>0</v>
      </c>
      <c r="E55" s="70">
        <f>Seq!G299</f>
        <v>0</v>
      </c>
      <c r="F55" s="70">
        <f>Seq!H299</f>
        <v>0</v>
      </c>
      <c r="G55" s="70">
        <f>Seq!I299</f>
        <v>0</v>
      </c>
      <c r="H55" s="68">
        <f t="shared" si="11"/>
        <v>0</v>
      </c>
      <c r="J55" s="165">
        <f>Seq!J299</f>
        <v>278</v>
      </c>
      <c r="K55" s="70">
        <f>Seq!K299</f>
        <v>0</v>
      </c>
      <c r="L55" s="70">
        <f>Seq!L299</f>
        <v>0</v>
      </c>
      <c r="M55" s="68">
        <f t="shared" si="12"/>
        <v>278</v>
      </c>
      <c r="O55" s="68">
        <f t="shared" si="13"/>
        <v>278</v>
      </c>
    </row>
    <row r="56" spans="2:15" ht="12">
      <c r="B56" s="166" t="s">
        <v>634</v>
      </c>
      <c r="C56" s="165">
        <f>Seq!E295</f>
        <v>963</v>
      </c>
      <c r="D56" s="165">
        <f>Seq!F295</f>
        <v>746</v>
      </c>
      <c r="E56" s="165">
        <f>Seq!G295</f>
        <v>384</v>
      </c>
      <c r="F56" s="165">
        <f>Seq!H295</f>
        <v>68</v>
      </c>
      <c r="G56" s="70">
        <f>Seq!I295</f>
        <v>0</v>
      </c>
      <c r="H56" s="68">
        <f t="shared" si="11"/>
        <v>2161</v>
      </c>
      <c r="J56" s="70">
        <f>Seq!J295</f>
        <v>0</v>
      </c>
      <c r="K56" s="70">
        <f>Seq!K295</f>
        <v>0</v>
      </c>
      <c r="L56" s="70">
        <f>Seq!L295</f>
        <v>0</v>
      </c>
      <c r="M56" s="68">
        <f t="shared" si="12"/>
        <v>0</v>
      </c>
      <c r="O56" s="68">
        <f t="shared" si="13"/>
        <v>2161</v>
      </c>
    </row>
    <row r="57" spans="2:15" ht="12">
      <c r="B57" s="166" t="s">
        <v>635</v>
      </c>
      <c r="C57" s="165">
        <f>Seq!E296</f>
        <v>53</v>
      </c>
      <c r="D57" s="165">
        <f>Seq!F296</f>
        <v>84</v>
      </c>
      <c r="E57" s="165">
        <f>Seq!G296</f>
        <v>87</v>
      </c>
      <c r="F57" s="165">
        <f>Seq!H296</f>
        <v>50</v>
      </c>
      <c r="G57" s="70">
        <f>Seq!I296</f>
        <v>0</v>
      </c>
      <c r="H57" s="68">
        <f t="shared" si="11"/>
        <v>274</v>
      </c>
      <c r="J57" s="70">
        <f>Seq!J296</f>
        <v>0</v>
      </c>
      <c r="K57" s="70">
        <f>Seq!K296</f>
        <v>0</v>
      </c>
      <c r="L57" s="70">
        <f>Seq!L296</f>
        <v>0</v>
      </c>
      <c r="M57" s="68">
        <f t="shared" si="12"/>
        <v>0</v>
      </c>
      <c r="O57" s="68">
        <f t="shared" si="13"/>
        <v>274</v>
      </c>
    </row>
    <row r="58" spans="2:15" ht="12">
      <c r="B58" s="166" t="s">
        <v>183</v>
      </c>
      <c r="C58" s="70">
        <f>Seq!E300</f>
        <v>0</v>
      </c>
      <c r="D58" s="70">
        <f>Seq!F300</f>
        <v>0</v>
      </c>
      <c r="E58" s="70">
        <f>Seq!G300</f>
        <v>0</v>
      </c>
      <c r="F58" s="70">
        <f>Seq!H300</f>
        <v>0</v>
      </c>
      <c r="G58" s="70">
        <f>Seq!I300</f>
        <v>0</v>
      </c>
      <c r="H58" s="68">
        <f t="shared" si="11"/>
        <v>0</v>
      </c>
      <c r="J58" s="70">
        <f>Seq!J300</f>
        <v>0</v>
      </c>
      <c r="K58" s="165">
        <f>Seq!K300+Seq!K301</f>
        <v>14</v>
      </c>
      <c r="L58" s="70">
        <f>Seq!L300</f>
        <v>0</v>
      </c>
      <c r="M58" s="68">
        <f t="shared" si="12"/>
        <v>14</v>
      </c>
      <c r="O58" s="68">
        <f t="shared" si="13"/>
        <v>14</v>
      </c>
    </row>
    <row r="59" spans="2:15" ht="12">
      <c r="B59" s="166" t="s">
        <v>184</v>
      </c>
      <c r="C59" s="70">
        <f>Seq!E304</f>
        <v>0</v>
      </c>
      <c r="D59" s="70">
        <f>Seq!F304</f>
        <v>0</v>
      </c>
      <c r="E59" s="70">
        <f>Seq!G304</f>
        <v>0</v>
      </c>
      <c r="F59" s="70">
        <f>Seq!H304</f>
        <v>0</v>
      </c>
      <c r="G59" s="70">
        <f>Seq!I304</f>
        <v>0</v>
      </c>
      <c r="H59" s="68">
        <f t="shared" si="11"/>
        <v>0</v>
      </c>
      <c r="J59" s="70">
        <f>Seq!J304</f>
        <v>0</v>
      </c>
      <c r="K59" s="165">
        <v>18</v>
      </c>
      <c r="L59" s="70">
        <f>Seq!L304</f>
        <v>0</v>
      </c>
      <c r="M59" s="68">
        <f t="shared" si="12"/>
        <v>18</v>
      </c>
      <c r="O59" s="68">
        <f t="shared" si="13"/>
        <v>18</v>
      </c>
    </row>
    <row r="60" spans="2:15" ht="12">
      <c r="B60" s="167" t="s">
        <v>735</v>
      </c>
      <c r="C60" s="70">
        <f>Seq!E302</f>
        <v>0</v>
      </c>
      <c r="D60" s="70">
        <f>Seq!F302</f>
        <v>0</v>
      </c>
      <c r="E60" s="70">
        <f>Seq!G302</f>
        <v>0</v>
      </c>
      <c r="F60" s="70">
        <f>Seq!H302</f>
        <v>0</v>
      </c>
      <c r="G60" s="70">
        <f>Seq!I302</f>
        <v>0</v>
      </c>
      <c r="H60" s="68">
        <f>SUM(C60:G60)</f>
        <v>0</v>
      </c>
      <c r="J60" s="70">
        <f>Seq!J302</f>
        <v>0</v>
      </c>
      <c r="K60" s="165">
        <f>Seq!K302</f>
        <v>5</v>
      </c>
      <c r="L60" s="70">
        <f>Seq!L302</f>
        <v>0</v>
      </c>
      <c r="M60" s="68">
        <f>SUM(J60:L60)</f>
        <v>5</v>
      </c>
      <c r="O60" s="68">
        <f>M60+H60</f>
        <v>5</v>
      </c>
    </row>
    <row r="61" spans="2:15" ht="12">
      <c r="B61" s="167" t="s">
        <v>734</v>
      </c>
      <c r="C61" s="70">
        <f>Seq!E303</f>
        <v>0</v>
      </c>
      <c r="D61" s="70">
        <f>Seq!F303</f>
        <v>0</v>
      </c>
      <c r="E61" s="70">
        <f>Seq!G303</f>
        <v>0</v>
      </c>
      <c r="F61" s="70">
        <f>Seq!H303</f>
        <v>0</v>
      </c>
      <c r="G61" s="70">
        <f>Seq!I303</f>
        <v>0</v>
      </c>
      <c r="H61" s="68">
        <f>SUM(C61:G61)</f>
        <v>0</v>
      </c>
      <c r="J61" s="70">
        <f>Seq!J303</f>
        <v>0</v>
      </c>
      <c r="K61" s="165">
        <f>Seq!K303</f>
        <v>2</v>
      </c>
      <c r="L61" s="70">
        <f>Seq!L303</f>
        <v>0</v>
      </c>
      <c r="M61" s="68">
        <f>SUM(J61:L61)</f>
        <v>2</v>
      </c>
      <c r="O61" s="68">
        <f>M61+H61</f>
        <v>2</v>
      </c>
    </row>
  </sheetData>
  <sheetProtection/>
  <mergeCells count="2">
    <mergeCell ref="J5:M5"/>
    <mergeCell ref="C5:H5"/>
  </mergeCells>
  <printOptions/>
  <pageMargins left="0.4" right="0.41" top="0.5" bottom="0.6" header="0.5" footer="0.4"/>
  <pageSetup horizontalDpi="600" verticalDpi="600" orientation="portrait" r:id="rId1"/>
  <headerFooter alignWithMargins="0">
    <oddFooter>&amp;C&amp;"Times New Roman,Regular"&amp;9- 3 -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5"/>
  <sheetViews>
    <sheetView showGridLines="0" zoomScalePageLayoutView="0" workbookViewId="0" topLeftCell="A5">
      <pane ySplit="480" topLeftCell="A1" activePane="bottomLeft" state="split"/>
      <selection pane="topLeft" activeCell="A5" sqref="A5"/>
      <selection pane="bottomLeft" activeCell="A1" sqref="A1"/>
    </sheetView>
  </sheetViews>
  <sheetFormatPr defaultColWidth="8.00390625" defaultRowHeight="12.75"/>
  <cols>
    <col min="1" max="1" width="2.00390625" style="69" customWidth="1"/>
    <col min="2" max="2" width="1.8515625" style="69" customWidth="1"/>
    <col min="3" max="3" width="5.421875" style="69" customWidth="1"/>
    <col min="4" max="4" width="34.28125" style="69" customWidth="1"/>
    <col min="5" max="7" width="5.57421875" style="69" customWidth="1"/>
    <col min="8" max="8" width="5.28125" style="69" customWidth="1"/>
    <col min="9" max="11" width="5.57421875" style="69" customWidth="1"/>
    <col min="12" max="12" width="5.7109375" style="69" customWidth="1"/>
    <col min="13" max="13" width="6.8515625" style="69" customWidth="1"/>
    <col min="14" max="16384" width="8.00390625" style="69" customWidth="1"/>
  </cols>
  <sheetData>
    <row r="1" spans="1:13" ht="11.25">
      <c r="A1" s="71" t="s">
        <v>566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1.25">
      <c r="A2" s="71" t="s">
        <v>659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1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3" ht="11.25">
      <c r="A4" s="74"/>
      <c r="B4" s="74"/>
      <c r="C4" s="74"/>
      <c r="D4" s="74"/>
      <c r="E4" s="152"/>
      <c r="F4" s="152"/>
      <c r="G4" s="152"/>
      <c r="H4" s="152"/>
      <c r="I4" s="168"/>
      <c r="J4" s="152"/>
      <c r="K4" s="152"/>
      <c r="L4" s="152"/>
      <c r="M4" s="79" t="s">
        <v>567</v>
      </c>
    </row>
    <row r="5" spans="3:13" ht="11.25">
      <c r="C5" s="74"/>
      <c r="D5" s="74"/>
      <c r="E5" s="66" t="s">
        <v>636</v>
      </c>
      <c r="F5" s="66" t="s">
        <v>637</v>
      </c>
      <c r="G5" s="66" t="s">
        <v>291</v>
      </c>
      <c r="H5" s="66" t="s">
        <v>290</v>
      </c>
      <c r="I5" s="169" t="s">
        <v>626</v>
      </c>
      <c r="J5" s="66" t="s">
        <v>288</v>
      </c>
      <c r="K5" s="66" t="s">
        <v>369</v>
      </c>
      <c r="L5" s="66" t="s">
        <v>601</v>
      </c>
      <c r="M5" s="158" t="s">
        <v>286</v>
      </c>
    </row>
    <row r="6" spans="1:13" ht="11.25">
      <c r="A6" s="157" t="s">
        <v>297</v>
      </c>
      <c r="B6" s="157"/>
      <c r="C6" s="157"/>
      <c r="D6" s="157"/>
      <c r="E6" s="159">
        <f aca="true" t="shared" si="0" ref="E6:L6">E8+E79+E183+E215+E282+E290+E240</f>
        <v>4299</v>
      </c>
      <c r="F6" s="159">
        <f t="shared" si="0"/>
        <v>3526</v>
      </c>
      <c r="G6" s="159">
        <f t="shared" si="0"/>
        <v>4344</v>
      </c>
      <c r="H6" s="159">
        <f t="shared" si="0"/>
        <v>5420</v>
      </c>
      <c r="I6" s="159">
        <f t="shared" si="0"/>
        <v>66</v>
      </c>
      <c r="J6" s="159">
        <f t="shared" si="0"/>
        <v>2012</v>
      </c>
      <c r="K6" s="159">
        <f t="shared" si="0"/>
        <v>98</v>
      </c>
      <c r="L6" s="159">
        <f t="shared" si="0"/>
        <v>339</v>
      </c>
      <c r="M6" s="159">
        <f>M8+M79+M183+M215+M282+M290+M240</f>
        <v>20104</v>
      </c>
    </row>
    <row r="7" spans="3:13" ht="11.25">
      <c r="C7" s="74"/>
      <c r="D7" s="74"/>
      <c r="E7" s="66"/>
      <c r="F7" s="66"/>
      <c r="G7" s="66"/>
      <c r="H7" s="66"/>
      <c r="I7" s="66"/>
      <c r="J7" s="66"/>
      <c r="K7" s="66"/>
      <c r="L7" s="66"/>
      <c r="M7" s="79"/>
    </row>
    <row r="8" spans="1:14" ht="11.25">
      <c r="A8" s="154" t="s">
        <v>370</v>
      </c>
      <c r="B8" s="154"/>
      <c r="C8" s="155"/>
      <c r="D8" s="155"/>
      <c r="E8" s="152">
        <f>E9+E22+E24+E32+E39+E53+E68</f>
        <v>531</v>
      </c>
      <c r="F8" s="152">
        <f aca="true" t="shared" si="1" ref="F8:M8">F9+F22+F24+F32+F39+F53+F68</f>
        <v>486</v>
      </c>
      <c r="G8" s="152">
        <f t="shared" si="1"/>
        <v>843</v>
      </c>
      <c r="H8" s="152">
        <f t="shared" si="1"/>
        <v>1243</v>
      </c>
      <c r="I8" s="152">
        <f t="shared" si="1"/>
        <v>0</v>
      </c>
      <c r="J8" s="152">
        <f t="shared" si="1"/>
        <v>315</v>
      </c>
      <c r="K8" s="152">
        <f t="shared" si="1"/>
        <v>0</v>
      </c>
      <c r="L8" s="152">
        <f t="shared" si="1"/>
        <v>0</v>
      </c>
      <c r="M8" s="152">
        <f t="shared" si="1"/>
        <v>3418</v>
      </c>
      <c r="N8" s="70"/>
    </row>
    <row r="9" spans="2:13" ht="11.25">
      <c r="B9" s="72" t="s">
        <v>334</v>
      </c>
      <c r="C9" s="72"/>
      <c r="D9" s="72"/>
      <c r="E9" s="73">
        <f>SUM(E10:E21)</f>
        <v>33</v>
      </c>
      <c r="F9" s="73">
        <f aca="true" t="shared" si="2" ref="F9:M9">SUM(F10:F21)</f>
        <v>45</v>
      </c>
      <c r="G9" s="73">
        <f t="shared" si="2"/>
        <v>64</v>
      </c>
      <c r="H9" s="73">
        <f t="shared" si="2"/>
        <v>93</v>
      </c>
      <c r="I9" s="73">
        <f t="shared" si="2"/>
        <v>0</v>
      </c>
      <c r="J9" s="73">
        <f t="shared" si="2"/>
        <v>12</v>
      </c>
      <c r="K9" s="73">
        <f t="shared" si="2"/>
        <v>0</v>
      </c>
      <c r="L9" s="73">
        <f t="shared" si="2"/>
        <v>0</v>
      </c>
      <c r="M9" s="73">
        <f t="shared" si="2"/>
        <v>247</v>
      </c>
    </row>
    <row r="10" spans="1:13" ht="11.25">
      <c r="A10" s="74"/>
      <c r="C10" s="74" t="s">
        <v>371</v>
      </c>
      <c r="D10" s="74" t="s">
        <v>639</v>
      </c>
      <c r="E10" s="152">
        <v>7</v>
      </c>
      <c r="F10" s="152">
        <v>3</v>
      </c>
      <c r="G10" s="152">
        <v>1</v>
      </c>
      <c r="H10" s="152">
        <v>3</v>
      </c>
      <c r="I10" s="152">
        <v>0</v>
      </c>
      <c r="J10" s="152">
        <v>0</v>
      </c>
      <c r="K10" s="152">
        <v>0</v>
      </c>
      <c r="L10" s="152">
        <v>0</v>
      </c>
      <c r="M10" s="152">
        <v>14</v>
      </c>
    </row>
    <row r="11" spans="1:13" ht="11.25">
      <c r="A11" s="74"/>
      <c r="B11" s="74"/>
      <c r="C11" s="74" t="s">
        <v>640</v>
      </c>
      <c r="D11" s="74" t="s">
        <v>641</v>
      </c>
      <c r="E11" s="152">
        <v>1</v>
      </c>
      <c r="F11" s="152">
        <v>0</v>
      </c>
      <c r="G11" s="152">
        <v>1</v>
      </c>
      <c r="H11" s="152">
        <v>1</v>
      </c>
      <c r="I11" s="152">
        <v>0</v>
      </c>
      <c r="J11" s="152">
        <v>0</v>
      </c>
      <c r="K11" s="152">
        <v>0</v>
      </c>
      <c r="L11" s="152">
        <v>0</v>
      </c>
      <c r="M11" s="152">
        <v>3</v>
      </c>
    </row>
    <row r="12" spans="1:13" ht="11.25">
      <c r="A12" s="74"/>
      <c r="B12" s="74"/>
      <c r="C12" s="74" t="s">
        <v>372</v>
      </c>
      <c r="D12" s="74" t="s">
        <v>642</v>
      </c>
      <c r="E12" s="152">
        <v>6</v>
      </c>
      <c r="F12" s="152">
        <v>4</v>
      </c>
      <c r="G12" s="152">
        <v>6</v>
      </c>
      <c r="H12" s="152">
        <v>6</v>
      </c>
      <c r="I12" s="152">
        <v>0</v>
      </c>
      <c r="J12" s="152">
        <v>0</v>
      </c>
      <c r="K12" s="152">
        <v>0</v>
      </c>
      <c r="L12" s="152">
        <v>0</v>
      </c>
      <c r="M12" s="152">
        <v>22</v>
      </c>
    </row>
    <row r="13" spans="1:13" ht="11.25">
      <c r="A13" s="74"/>
      <c r="B13" s="74"/>
      <c r="C13" s="74" t="s">
        <v>373</v>
      </c>
      <c r="D13" s="74" t="s">
        <v>643</v>
      </c>
      <c r="E13" s="152">
        <v>1</v>
      </c>
      <c r="F13" s="152">
        <v>5</v>
      </c>
      <c r="G13" s="152">
        <v>12</v>
      </c>
      <c r="H13" s="152">
        <v>20</v>
      </c>
      <c r="I13" s="152">
        <v>0</v>
      </c>
      <c r="J13" s="152">
        <v>0</v>
      </c>
      <c r="K13" s="152">
        <v>0</v>
      </c>
      <c r="L13" s="152">
        <v>0</v>
      </c>
      <c r="M13" s="152">
        <v>38</v>
      </c>
    </row>
    <row r="14" spans="1:13" ht="11.25">
      <c r="A14" s="74"/>
      <c r="B14" s="74"/>
      <c r="C14" s="74" t="s">
        <v>375</v>
      </c>
      <c r="D14" s="74" t="s">
        <v>644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9</v>
      </c>
      <c r="K14" s="152">
        <v>0</v>
      </c>
      <c r="L14" s="152">
        <v>0</v>
      </c>
      <c r="M14" s="152">
        <v>9</v>
      </c>
    </row>
    <row r="15" spans="1:13" ht="11.25">
      <c r="A15" s="74"/>
      <c r="B15" s="74"/>
      <c r="C15" s="74" t="s">
        <v>604</v>
      </c>
      <c r="D15" s="74" t="s">
        <v>645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3</v>
      </c>
      <c r="K15" s="152">
        <v>0</v>
      </c>
      <c r="L15" s="152">
        <v>0</v>
      </c>
      <c r="M15" s="152">
        <v>3</v>
      </c>
    </row>
    <row r="16" spans="1:13" ht="11.25">
      <c r="A16" s="74"/>
      <c r="B16" s="74"/>
      <c r="C16" s="74" t="s">
        <v>161</v>
      </c>
      <c r="D16" s="74" t="s">
        <v>162</v>
      </c>
      <c r="E16" s="152">
        <v>6</v>
      </c>
      <c r="F16" s="152">
        <v>9</v>
      </c>
      <c r="G16" s="152">
        <v>8</v>
      </c>
      <c r="H16" s="152">
        <v>1</v>
      </c>
      <c r="I16" s="152">
        <v>0</v>
      </c>
      <c r="J16" s="152">
        <v>0</v>
      </c>
      <c r="K16" s="152">
        <v>0</v>
      </c>
      <c r="L16" s="152">
        <v>0</v>
      </c>
      <c r="M16" s="152">
        <v>24</v>
      </c>
    </row>
    <row r="17" spans="1:13" ht="11.25">
      <c r="A17" s="74"/>
      <c r="B17" s="74"/>
      <c r="C17" s="74" t="s">
        <v>163</v>
      </c>
      <c r="D17" s="74" t="s">
        <v>164</v>
      </c>
      <c r="E17" s="152">
        <v>6</v>
      </c>
      <c r="F17" s="152">
        <v>6</v>
      </c>
      <c r="G17" s="152">
        <v>2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14</v>
      </c>
    </row>
    <row r="18" spans="1:13" ht="11.25">
      <c r="A18" s="74"/>
      <c r="B18" s="74"/>
      <c r="C18" s="74" t="s">
        <v>374</v>
      </c>
      <c r="D18" s="74" t="s">
        <v>646</v>
      </c>
      <c r="E18" s="152">
        <v>4</v>
      </c>
      <c r="F18" s="152">
        <v>3</v>
      </c>
      <c r="G18" s="152">
        <v>5</v>
      </c>
      <c r="H18" s="152">
        <v>3</v>
      </c>
      <c r="I18" s="152">
        <v>0</v>
      </c>
      <c r="J18" s="152">
        <v>0</v>
      </c>
      <c r="K18" s="152">
        <v>0</v>
      </c>
      <c r="L18" s="152">
        <v>0</v>
      </c>
      <c r="M18" s="152">
        <v>15</v>
      </c>
    </row>
    <row r="19" spans="1:13" ht="11.25">
      <c r="A19" s="74"/>
      <c r="B19" s="74"/>
      <c r="C19" s="74" t="s">
        <v>376</v>
      </c>
      <c r="D19" s="74" t="s">
        <v>644</v>
      </c>
      <c r="E19" s="152">
        <v>1</v>
      </c>
      <c r="F19" s="152">
        <v>10</v>
      </c>
      <c r="G19" s="152">
        <v>22</v>
      </c>
      <c r="H19" s="152">
        <v>36</v>
      </c>
      <c r="I19" s="152">
        <v>0</v>
      </c>
      <c r="J19" s="152">
        <v>0</v>
      </c>
      <c r="K19" s="152">
        <v>0</v>
      </c>
      <c r="L19" s="152">
        <v>0</v>
      </c>
      <c r="M19" s="152">
        <v>69</v>
      </c>
    </row>
    <row r="20" spans="1:13" ht="11.25">
      <c r="A20" s="74"/>
      <c r="B20" s="74"/>
      <c r="C20" s="74" t="s">
        <v>377</v>
      </c>
      <c r="D20" s="74" t="s">
        <v>50</v>
      </c>
      <c r="E20" s="152">
        <v>0</v>
      </c>
      <c r="F20" s="152">
        <v>1</v>
      </c>
      <c r="G20" s="152">
        <v>2</v>
      </c>
      <c r="H20" s="152">
        <v>4</v>
      </c>
      <c r="I20" s="152">
        <v>0</v>
      </c>
      <c r="J20" s="152">
        <v>0</v>
      </c>
      <c r="K20" s="152">
        <v>0</v>
      </c>
      <c r="L20" s="152">
        <v>0</v>
      </c>
      <c r="M20" s="152">
        <v>7</v>
      </c>
    </row>
    <row r="21" spans="1:13" ht="11.25">
      <c r="A21" s="74"/>
      <c r="C21" s="74" t="s">
        <v>378</v>
      </c>
      <c r="D21" s="74" t="s">
        <v>42</v>
      </c>
      <c r="E21" s="152">
        <v>1</v>
      </c>
      <c r="F21" s="152">
        <v>4</v>
      </c>
      <c r="G21" s="152">
        <v>5</v>
      </c>
      <c r="H21" s="152">
        <v>19</v>
      </c>
      <c r="I21" s="152">
        <v>0</v>
      </c>
      <c r="J21" s="152">
        <v>0</v>
      </c>
      <c r="K21" s="152">
        <v>0</v>
      </c>
      <c r="L21" s="152">
        <v>0</v>
      </c>
      <c r="M21" s="152">
        <v>29</v>
      </c>
    </row>
    <row r="22" spans="1:13" ht="11.25">
      <c r="A22" s="74"/>
      <c r="B22" s="72" t="s">
        <v>335</v>
      </c>
      <c r="C22" s="72"/>
      <c r="D22" s="72"/>
      <c r="E22" s="73">
        <f>E23</f>
        <v>72</v>
      </c>
      <c r="F22" s="73">
        <f aca="true" t="shared" si="3" ref="F22:M22">F23</f>
        <v>63</v>
      </c>
      <c r="G22" s="73">
        <f t="shared" si="3"/>
        <v>131</v>
      </c>
      <c r="H22" s="73">
        <f t="shared" si="3"/>
        <v>119</v>
      </c>
      <c r="I22" s="73">
        <f t="shared" si="3"/>
        <v>0</v>
      </c>
      <c r="J22" s="73">
        <f t="shared" si="3"/>
        <v>36</v>
      </c>
      <c r="K22" s="73">
        <f t="shared" si="3"/>
        <v>0</v>
      </c>
      <c r="L22" s="73">
        <f t="shared" si="3"/>
        <v>0</v>
      </c>
      <c r="M22" s="73">
        <f t="shared" si="3"/>
        <v>421</v>
      </c>
    </row>
    <row r="23" spans="1:13" ht="11.25">
      <c r="A23" s="74"/>
      <c r="C23" s="74" t="s">
        <v>381</v>
      </c>
      <c r="D23" s="74" t="s">
        <v>647</v>
      </c>
      <c r="E23" s="152">
        <v>72</v>
      </c>
      <c r="F23" s="152">
        <v>63</v>
      </c>
      <c r="G23" s="152">
        <v>131</v>
      </c>
      <c r="H23" s="152">
        <v>119</v>
      </c>
      <c r="I23" s="152">
        <v>0</v>
      </c>
      <c r="J23" s="152">
        <v>36</v>
      </c>
      <c r="K23" s="152">
        <v>0</v>
      </c>
      <c r="L23" s="152">
        <v>0</v>
      </c>
      <c r="M23" s="152">
        <v>421</v>
      </c>
    </row>
    <row r="24" spans="1:13" ht="11.25">
      <c r="A24" s="74"/>
      <c r="B24" s="72" t="s">
        <v>336</v>
      </c>
      <c r="C24" s="72"/>
      <c r="D24" s="72"/>
      <c r="E24" s="73">
        <f>SUM(E25:E31)</f>
        <v>78</v>
      </c>
      <c r="F24" s="73">
        <f aca="true" t="shared" si="4" ref="F24:M24">SUM(F25:F31)</f>
        <v>72</v>
      </c>
      <c r="G24" s="73">
        <f t="shared" si="4"/>
        <v>105</v>
      </c>
      <c r="H24" s="73">
        <f t="shared" si="4"/>
        <v>153</v>
      </c>
      <c r="I24" s="73">
        <f t="shared" si="4"/>
        <v>0</v>
      </c>
      <c r="J24" s="73">
        <f t="shared" si="4"/>
        <v>37</v>
      </c>
      <c r="K24" s="73">
        <f t="shared" si="4"/>
        <v>0</v>
      </c>
      <c r="L24" s="73">
        <f t="shared" si="4"/>
        <v>0</v>
      </c>
      <c r="M24" s="73">
        <f t="shared" si="4"/>
        <v>445</v>
      </c>
    </row>
    <row r="25" spans="1:13" ht="11.25">
      <c r="A25" s="74"/>
      <c r="C25" s="74" t="s">
        <v>382</v>
      </c>
      <c r="D25" s="74" t="s">
        <v>648</v>
      </c>
      <c r="E25" s="152">
        <v>0</v>
      </c>
      <c r="F25" s="152">
        <v>0</v>
      </c>
      <c r="G25" s="152">
        <v>0</v>
      </c>
      <c r="H25" s="152">
        <v>1</v>
      </c>
      <c r="I25" s="152">
        <v>0</v>
      </c>
      <c r="J25" s="152">
        <v>18</v>
      </c>
      <c r="K25" s="152">
        <v>0</v>
      </c>
      <c r="L25" s="152">
        <v>0</v>
      </c>
      <c r="M25" s="152">
        <v>19</v>
      </c>
    </row>
    <row r="26" spans="1:13" ht="11.25">
      <c r="A26" s="74"/>
      <c r="B26" s="74"/>
      <c r="C26" s="74" t="s">
        <v>605</v>
      </c>
      <c r="D26" s="74" t="s">
        <v>69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19</v>
      </c>
      <c r="K26" s="152">
        <v>0</v>
      </c>
      <c r="L26" s="152">
        <v>0</v>
      </c>
      <c r="M26" s="152">
        <v>19</v>
      </c>
    </row>
    <row r="27" spans="1:13" ht="11.25">
      <c r="A27" s="74"/>
      <c r="B27" s="74"/>
      <c r="C27" s="74" t="s">
        <v>383</v>
      </c>
      <c r="D27" s="74" t="s">
        <v>70</v>
      </c>
      <c r="E27" s="152">
        <v>22</v>
      </c>
      <c r="F27" s="152">
        <v>14</v>
      </c>
      <c r="G27" s="152">
        <v>23</v>
      </c>
      <c r="H27" s="152">
        <v>28</v>
      </c>
      <c r="I27" s="152">
        <v>0</v>
      </c>
      <c r="J27" s="152">
        <v>0</v>
      </c>
      <c r="K27" s="152">
        <v>0</v>
      </c>
      <c r="L27" s="152">
        <v>0</v>
      </c>
      <c r="M27" s="152">
        <v>87</v>
      </c>
    </row>
    <row r="28" spans="1:13" ht="11.25">
      <c r="A28" s="74"/>
      <c r="B28" s="74"/>
      <c r="C28" s="74" t="s">
        <v>384</v>
      </c>
      <c r="D28" s="74" t="s">
        <v>684</v>
      </c>
      <c r="E28" s="152">
        <v>28</v>
      </c>
      <c r="F28" s="152">
        <v>22</v>
      </c>
      <c r="G28" s="152">
        <v>22</v>
      </c>
      <c r="H28" s="152">
        <v>39</v>
      </c>
      <c r="I28" s="152">
        <v>0</v>
      </c>
      <c r="J28" s="152">
        <v>0</v>
      </c>
      <c r="K28" s="152">
        <v>0</v>
      </c>
      <c r="L28" s="152">
        <v>0</v>
      </c>
      <c r="M28" s="152">
        <v>111</v>
      </c>
    </row>
    <row r="29" spans="1:13" ht="11.25">
      <c r="A29" s="74"/>
      <c r="B29" s="74"/>
      <c r="C29" s="74" t="s">
        <v>385</v>
      </c>
      <c r="D29" s="74" t="s">
        <v>685</v>
      </c>
      <c r="E29" s="152">
        <v>17</v>
      </c>
      <c r="F29" s="152">
        <v>21</v>
      </c>
      <c r="G29" s="152">
        <v>32</v>
      </c>
      <c r="H29" s="152">
        <v>24</v>
      </c>
      <c r="I29" s="152">
        <v>0</v>
      </c>
      <c r="J29" s="152">
        <v>0</v>
      </c>
      <c r="K29" s="152">
        <v>0</v>
      </c>
      <c r="L29" s="152">
        <v>0</v>
      </c>
      <c r="M29" s="152">
        <v>94</v>
      </c>
    </row>
    <row r="30" spans="1:13" ht="11.25">
      <c r="A30" s="74"/>
      <c r="B30" s="74"/>
      <c r="C30" s="74" t="s">
        <v>386</v>
      </c>
      <c r="D30" s="74" t="s">
        <v>71</v>
      </c>
      <c r="E30" s="152">
        <v>2</v>
      </c>
      <c r="F30" s="152">
        <v>7</v>
      </c>
      <c r="G30" s="152">
        <v>16</v>
      </c>
      <c r="H30" s="152">
        <v>43</v>
      </c>
      <c r="I30" s="152">
        <v>0</v>
      </c>
      <c r="J30" s="152">
        <v>0</v>
      </c>
      <c r="K30" s="152">
        <v>0</v>
      </c>
      <c r="L30" s="152">
        <v>0</v>
      </c>
      <c r="M30" s="152">
        <v>68</v>
      </c>
    </row>
    <row r="31" spans="1:13" ht="11.25">
      <c r="A31" s="74"/>
      <c r="B31" s="74"/>
      <c r="C31" s="74" t="s">
        <v>387</v>
      </c>
      <c r="D31" s="74" t="s">
        <v>71</v>
      </c>
      <c r="E31" s="152">
        <v>9</v>
      </c>
      <c r="F31" s="152">
        <v>8</v>
      </c>
      <c r="G31" s="152">
        <v>12</v>
      </c>
      <c r="H31" s="152">
        <v>18</v>
      </c>
      <c r="I31" s="152">
        <v>0</v>
      </c>
      <c r="J31" s="152">
        <v>0</v>
      </c>
      <c r="K31" s="152">
        <v>0</v>
      </c>
      <c r="L31" s="152">
        <v>0</v>
      </c>
      <c r="M31" s="152">
        <v>47</v>
      </c>
    </row>
    <row r="32" spans="1:13" ht="11.25">
      <c r="A32" s="74"/>
      <c r="B32" s="72" t="s">
        <v>337</v>
      </c>
      <c r="C32" s="72"/>
      <c r="D32" s="72"/>
      <c r="E32" s="73">
        <f>SUM(E33:E38)</f>
        <v>47</v>
      </c>
      <c r="F32" s="73">
        <f aca="true" t="shared" si="5" ref="F32:M32">SUM(F33:F38)</f>
        <v>58</v>
      </c>
      <c r="G32" s="73">
        <f t="shared" si="5"/>
        <v>123</v>
      </c>
      <c r="H32" s="73">
        <f t="shared" si="5"/>
        <v>184</v>
      </c>
      <c r="I32" s="73">
        <f t="shared" si="5"/>
        <v>0</v>
      </c>
      <c r="J32" s="73">
        <f t="shared" si="5"/>
        <v>0</v>
      </c>
      <c r="K32" s="73">
        <f t="shared" si="5"/>
        <v>0</v>
      </c>
      <c r="L32" s="73">
        <f t="shared" si="5"/>
        <v>0</v>
      </c>
      <c r="M32" s="73">
        <f t="shared" si="5"/>
        <v>412</v>
      </c>
    </row>
    <row r="33" spans="1:13" ht="11.25">
      <c r="A33" s="74"/>
      <c r="C33" s="74" t="s">
        <v>388</v>
      </c>
      <c r="D33" s="74" t="s">
        <v>649</v>
      </c>
      <c r="E33" s="152">
        <v>3</v>
      </c>
      <c r="F33" s="152">
        <v>6</v>
      </c>
      <c r="G33" s="152">
        <v>13</v>
      </c>
      <c r="H33" s="152">
        <v>16</v>
      </c>
      <c r="I33" s="152">
        <v>0</v>
      </c>
      <c r="J33" s="152">
        <v>0</v>
      </c>
      <c r="K33" s="152">
        <v>0</v>
      </c>
      <c r="L33" s="152">
        <v>0</v>
      </c>
      <c r="M33" s="152">
        <v>38</v>
      </c>
    </row>
    <row r="34" spans="1:13" ht="11.25">
      <c r="A34" s="74"/>
      <c r="B34" s="74"/>
      <c r="C34" s="74" t="s">
        <v>389</v>
      </c>
      <c r="D34" s="74" t="s">
        <v>650</v>
      </c>
      <c r="E34" s="152">
        <v>5</v>
      </c>
      <c r="F34" s="152">
        <v>5</v>
      </c>
      <c r="G34" s="152">
        <v>17</v>
      </c>
      <c r="H34" s="152">
        <v>30</v>
      </c>
      <c r="I34" s="152">
        <v>0</v>
      </c>
      <c r="J34" s="152">
        <v>0</v>
      </c>
      <c r="K34" s="152">
        <v>0</v>
      </c>
      <c r="L34" s="152">
        <v>0</v>
      </c>
      <c r="M34" s="152">
        <v>57</v>
      </c>
    </row>
    <row r="35" spans="1:13" ht="11.25">
      <c r="A35" s="74"/>
      <c r="B35" s="74"/>
      <c r="C35" s="74" t="s">
        <v>390</v>
      </c>
      <c r="D35" s="74" t="s">
        <v>651</v>
      </c>
      <c r="E35" s="152">
        <v>12</v>
      </c>
      <c r="F35" s="152">
        <v>12</v>
      </c>
      <c r="G35" s="152">
        <v>21</v>
      </c>
      <c r="H35" s="152">
        <v>34</v>
      </c>
      <c r="I35" s="152">
        <v>0</v>
      </c>
      <c r="J35" s="152">
        <v>0</v>
      </c>
      <c r="K35" s="152">
        <v>0</v>
      </c>
      <c r="L35" s="152">
        <v>0</v>
      </c>
      <c r="M35" s="152">
        <v>79</v>
      </c>
    </row>
    <row r="36" spans="1:13" ht="11.25">
      <c r="A36" s="74"/>
      <c r="B36" s="74"/>
      <c r="C36" s="74" t="s">
        <v>391</v>
      </c>
      <c r="D36" s="74" t="s">
        <v>652</v>
      </c>
      <c r="E36" s="152">
        <v>8</v>
      </c>
      <c r="F36" s="152">
        <v>20</v>
      </c>
      <c r="G36" s="152">
        <v>22</v>
      </c>
      <c r="H36" s="152">
        <v>21</v>
      </c>
      <c r="I36" s="152">
        <v>0</v>
      </c>
      <c r="J36" s="152">
        <v>0</v>
      </c>
      <c r="K36" s="152">
        <v>0</v>
      </c>
      <c r="L36" s="152">
        <v>0</v>
      </c>
      <c r="M36" s="152">
        <v>71</v>
      </c>
    </row>
    <row r="37" spans="1:13" ht="11.25">
      <c r="A37" s="74"/>
      <c r="B37" s="74"/>
      <c r="C37" s="74" t="s">
        <v>392</v>
      </c>
      <c r="D37" s="74" t="s">
        <v>653</v>
      </c>
      <c r="E37" s="152">
        <v>18</v>
      </c>
      <c r="F37" s="152">
        <v>5</v>
      </c>
      <c r="G37" s="152">
        <v>26</v>
      </c>
      <c r="H37" s="152">
        <v>47</v>
      </c>
      <c r="I37" s="152">
        <v>0</v>
      </c>
      <c r="J37" s="152">
        <v>0</v>
      </c>
      <c r="K37" s="152">
        <v>0</v>
      </c>
      <c r="L37" s="152">
        <v>0</v>
      </c>
      <c r="M37" s="152">
        <v>96</v>
      </c>
    </row>
    <row r="38" spans="1:13" ht="11.25">
      <c r="A38" s="74"/>
      <c r="B38" s="74"/>
      <c r="C38" s="74" t="s">
        <v>393</v>
      </c>
      <c r="D38" s="74" t="s">
        <v>654</v>
      </c>
      <c r="E38" s="152">
        <v>1</v>
      </c>
      <c r="F38" s="152">
        <v>10</v>
      </c>
      <c r="G38" s="152">
        <v>24</v>
      </c>
      <c r="H38" s="152">
        <v>36</v>
      </c>
      <c r="I38" s="152">
        <v>0</v>
      </c>
      <c r="J38" s="152">
        <v>0</v>
      </c>
      <c r="K38" s="152">
        <v>0</v>
      </c>
      <c r="L38" s="152">
        <v>0</v>
      </c>
      <c r="M38" s="152">
        <v>71</v>
      </c>
    </row>
    <row r="39" spans="1:13" ht="11.25">
      <c r="A39" s="74"/>
      <c r="B39" s="72" t="s">
        <v>394</v>
      </c>
      <c r="C39" s="72"/>
      <c r="D39" s="72"/>
      <c r="E39" s="73">
        <f>SUM(E40:E52)</f>
        <v>91</v>
      </c>
      <c r="F39" s="73">
        <f aca="true" t="shared" si="6" ref="F39:M39">SUM(F40:F52)</f>
        <v>66</v>
      </c>
      <c r="G39" s="73">
        <f t="shared" si="6"/>
        <v>101</v>
      </c>
      <c r="H39" s="73">
        <f t="shared" si="6"/>
        <v>152</v>
      </c>
      <c r="I39" s="73">
        <f t="shared" si="6"/>
        <v>0</v>
      </c>
      <c r="J39" s="73">
        <f t="shared" si="6"/>
        <v>86</v>
      </c>
      <c r="K39" s="73">
        <f t="shared" si="6"/>
        <v>0</v>
      </c>
      <c r="L39" s="73">
        <f t="shared" si="6"/>
        <v>0</v>
      </c>
      <c r="M39" s="73">
        <f t="shared" si="6"/>
        <v>496</v>
      </c>
    </row>
    <row r="40" spans="1:13" ht="11.25">
      <c r="A40" s="74"/>
      <c r="C40" s="74" t="s">
        <v>395</v>
      </c>
      <c r="D40" s="74" t="s">
        <v>655</v>
      </c>
      <c r="E40" s="152">
        <v>14</v>
      </c>
      <c r="F40" s="152">
        <v>14</v>
      </c>
      <c r="G40" s="152">
        <v>28</v>
      </c>
      <c r="H40" s="152">
        <v>39</v>
      </c>
      <c r="I40" s="152">
        <v>0</v>
      </c>
      <c r="J40" s="152">
        <v>0</v>
      </c>
      <c r="K40" s="152">
        <v>0</v>
      </c>
      <c r="L40" s="152">
        <v>0</v>
      </c>
      <c r="M40" s="152">
        <v>95</v>
      </c>
    </row>
    <row r="41" spans="1:13" ht="11.25">
      <c r="A41" s="74"/>
      <c r="B41" s="74"/>
      <c r="C41" s="74" t="s">
        <v>656</v>
      </c>
      <c r="D41" s="74" t="s">
        <v>657</v>
      </c>
      <c r="E41" s="152">
        <v>13</v>
      </c>
      <c r="F41" s="152">
        <v>0</v>
      </c>
      <c r="G41" s="152">
        <v>2</v>
      </c>
      <c r="H41" s="152">
        <v>1</v>
      </c>
      <c r="I41" s="152">
        <v>0</v>
      </c>
      <c r="J41" s="152">
        <v>0</v>
      </c>
      <c r="K41" s="152">
        <v>0</v>
      </c>
      <c r="L41" s="152">
        <v>0</v>
      </c>
      <c r="M41" s="152">
        <v>16</v>
      </c>
    </row>
    <row r="42" spans="1:13" ht="11.25">
      <c r="A42" s="74"/>
      <c r="B42" s="74"/>
      <c r="C42" s="74" t="s">
        <v>396</v>
      </c>
      <c r="D42" s="74" t="s">
        <v>660</v>
      </c>
      <c r="E42" s="152">
        <v>13</v>
      </c>
      <c r="F42" s="152">
        <v>15</v>
      </c>
      <c r="G42" s="152">
        <v>31</v>
      </c>
      <c r="H42" s="152">
        <v>52</v>
      </c>
      <c r="I42" s="152">
        <v>0</v>
      </c>
      <c r="J42" s="152">
        <v>0</v>
      </c>
      <c r="K42" s="152">
        <v>0</v>
      </c>
      <c r="L42" s="152">
        <v>0</v>
      </c>
      <c r="M42" s="152">
        <v>111</v>
      </c>
    </row>
    <row r="43" spans="1:13" ht="11.25">
      <c r="A43" s="74"/>
      <c r="B43" s="74"/>
      <c r="C43" s="74" t="s">
        <v>397</v>
      </c>
      <c r="D43" s="74" t="s">
        <v>661</v>
      </c>
      <c r="E43" s="152">
        <v>6</v>
      </c>
      <c r="F43" s="152">
        <v>6</v>
      </c>
      <c r="G43" s="152">
        <v>9</v>
      </c>
      <c r="H43" s="152">
        <v>21</v>
      </c>
      <c r="I43" s="152">
        <v>0</v>
      </c>
      <c r="J43" s="152">
        <v>0</v>
      </c>
      <c r="K43" s="152">
        <v>0</v>
      </c>
      <c r="L43" s="152">
        <v>0</v>
      </c>
      <c r="M43" s="152">
        <v>42</v>
      </c>
    </row>
    <row r="44" spans="1:13" ht="11.25">
      <c r="A44" s="74"/>
      <c r="B44" s="74"/>
      <c r="C44" s="74" t="s">
        <v>165</v>
      </c>
      <c r="D44" s="74" t="s">
        <v>662</v>
      </c>
      <c r="E44" s="152">
        <v>1</v>
      </c>
      <c r="F44" s="152">
        <v>2</v>
      </c>
      <c r="G44" s="152">
        <v>2</v>
      </c>
      <c r="H44" s="152">
        <v>1</v>
      </c>
      <c r="I44" s="152">
        <v>0</v>
      </c>
      <c r="J44" s="152">
        <v>0</v>
      </c>
      <c r="K44" s="152">
        <v>0</v>
      </c>
      <c r="L44" s="152">
        <v>0</v>
      </c>
      <c r="M44" s="152">
        <v>6</v>
      </c>
    </row>
    <row r="45" spans="1:13" ht="11.25">
      <c r="A45" s="74"/>
      <c r="B45" s="74"/>
      <c r="C45" s="74" t="s">
        <v>398</v>
      </c>
      <c r="D45" s="74" t="s">
        <v>657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31</v>
      </c>
      <c r="K45" s="152">
        <v>0</v>
      </c>
      <c r="L45" s="152">
        <v>0</v>
      </c>
      <c r="M45" s="152">
        <v>31</v>
      </c>
    </row>
    <row r="46" spans="1:13" ht="11.25">
      <c r="A46" s="74"/>
      <c r="B46" s="74"/>
      <c r="C46" s="74" t="s">
        <v>399</v>
      </c>
      <c r="D46" s="74" t="s">
        <v>663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43</v>
      </c>
      <c r="K46" s="152">
        <v>0</v>
      </c>
      <c r="L46" s="152">
        <v>0</v>
      </c>
      <c r="M46" s="152">
        <v>43</v>
      </c>
    </row>
    <row r="47" spans="1:13" ht="11.25">
      <c r="A47" s="74"/>
      <c r="B47" s="74"/>
      <c r="C47" s="74" t="s">
        <v>400</v>
      </c>
      <c r="D47" s="74" t="s">
        <v>664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7</v>
      </c>
      <c r="K47" s="152">
        <v>0</v>
      </c>
      <c r="L47" s="152">
        <v>0</v>
      </c>
      <c r="M47" s="152">
        <v>7</v>
      </c>
    </row>
    <row r="48" spans="1:13" ht="11.25">
      <c r="A48" s="74"/>
      <c r="B48" s="74"/>
      <c r="C48" s="74" t="s">
        <v>187</v>
      </c>
      <c r="D48" s="74" t="s">
        <v>665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1</v>
      </c>
      <c r="K48" s="152">
        <v>0</v>
      </c>
      <c r="L48" s="152">
        <v>0</v>
      </c>
      <c r="M48" s="152">
        <v>1</v>
      </c>
    </row>
    <row r="49" spans="1:13" ht="11.25">
      <c r="A49" s="74"/>
      <c r="B49" s="74"/>
      <c r="C49" s="74" t="s">
        <v>401</v>
      </c>
      <c r="D49" s="74" t="s">
        <v>211</v>
      </c>
      <c r="E49" s="152">
        <v>44</v>
      </c>
      <c r="F49" s="152">
        <v>29</v>
      </c>
      <c r="G49" s="152">
        <v>29</v>
      </c>
      <c r="H49" s="152">
        <v>35</v>
      </c>
      <c r="I49" s="152">
        <v>0</v>
      </c>
      <c r="J49" s="152">
        <v>2</v>
      </c>
      <c r="K49" s="152">
        <v>0</v>
      </c>
      <c r="L49" s="152">
        <v>0</v>
      </c>
      <c r="M49" s="152">
        <v>139</v>
      </c>
    </row>
    <row r="50" spans="1:13" ht="11.25">
      <c r="A50" s="74"/>
      <c r="B50" s="74"/>
      <c r="C50" s="74" t="s">
        <v>402</v>
      </c>
      <c r="D50" s="74" t="s">
        <v>666</v>
      </c>
      <c r="E50" s="152">
        <v>0</v>
      </c>
      <c r="F50" s="152">
        <v>0</v>
      </c>
      <c r="G50" s="152">
        <v>0</v>
      </c>
      <c r="H50" s="152">
        <v>3</v>
      </c>
      <c r="I50" s="152">
        <v>0</v>
      </c>
      <c r="J50" s="152">
        <v>0</v>
      </c>
      <c r="K50" s="152">
        <v>0</v>
      </c>
      <c r="L50" s="152">
        <v>0</v>
      </c>
      <c r="M50" s="152">
        <v>3</v>
      </c>
    </row>
    <row r="51" spans="1:13" ht="11.25">
      <c r="A51" s="74"/>
      <c r="B51" s="74"/>
      <c r="C51" s="74" t="s">
        <v>403</v>
      </c>
      <c r="D51" s="74" t="s">
        <v>667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1</v>
      </c>
      <c r="K51" s="152">
        <v>0</v>
      </c>
      <c r="L51" s="152">
        <v>0</v>
      </c>
      <c r="M51" s="152">
        <v>1</v>
      </c>
    </row>
    <row r="52" spans="1:13" ht="11.25">
      <c r="A52" s="74"/>
      <c r="B52" s="74"/>
      <c r="C52" s="74" t="s">
        <v>212</v>
      </c>
      <c r="D52" s="74" t="s">
        <v>668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1</v>
      </c>
      <c r="K52" s="152">
        <v>0</v>
      </c>
      <c r="L52" s="152">
        <v>0</v>
      </c>
      <c r="M52" s="152">
        <v>1</v>
      </c>
    </row>
    <row r="53" spans="1:13" ht="11.25">
      <c r="A53" s="74"/>
      <c r="B53" s="72" t="s">
        <v>404</v>
      </c>
      <c r="C53" s="72"/>
      <c r="D53" s="72"/>
      <c r="E53" s="73">
        <f>SUM(E54:E67)</f>
        <v>148</v>
      </c>
      <c r="F53" s="73">
        <f aca="true" t="shared" si="7" ref="F53:M53">SUM(F54:F67)</f>
        <v>112</v>
      </c>
      <c r="G53" s="73">
        <f t="shared" si="7"/>
        <v>185</v>
      </c>
      <c r="H53" s="73">
        <f t="shared" si="7"/>
        <v>326</v>
      </c>
      <c r="I53" s="73">
        <f t="shared" si="7"/>
        <v>0</v>
      </c>
      <c r="J53" s="73">
        <f t="shared" si="7"/>
        <v>86</v>
      </c>
      <c r="K53" s="73">
        <f t="shared" si="7"/>
        <v>0</v>
      </c>
      <c r="L53" s="73">
        <f t="shared" si="7"/>
        <v>0</v>
      </c>
      <c r="M53" s="73">
        <f t="shared" si="7"/>
        <v>857</v>
      </c>
    </row>
    <row r="54" spans="1:13" ht="11.25">
      <c r="A54" s="74"/>
      <c r="C54" s="74" t="s">
        <v>405</v>
      </c>
      <c r="D54" s="74" t="s">
        <v>75</v>
      </c>
      <c r="E54" s="152">
        <v>45</v>
      </c>
      <c r="F54" s="152">
        <v>19</v>
      </c>
      <c r="G54" s="152">
        <v>17</v>
      </c>
      <c r="H54" s="152">
        <v>19</v>
      </c>
      <c r="I54" s="152">
        <v>0</v>
      </c>
      <c r="J54" s="152">
        <v>0</v>
      </c>
      <c r="K54" s="152">
        <v>0</v>
      </c>
      <c r="L54" s="152">
        <v>0</v>
      </c>
      <c r="M54" s="152">
        <v>100</v>
      </c>
    </row>
    <row r="55" spans="1:13" ht="11.25">
      <c r="A55" s="74"/>
      <c r="B55" s="74"/>
      <c r="C55" s="74" t="s">
        <v>406</v>
      </c>
      <c r="D55" s="74" t="s">
        <v>76</v>
      </c>
      <c r="E55" s="152">
        <v>30</v>
      </c>
      <c r="F55" s="152">
        <v>20</v>
      </c>
      <c r="G55" s="152">
        <v>50</v>
      </c>
      <c r="H55" s="152">
        <v>54</v>
      </c>
      <c r="I55" s="152">
        <v>0</v>
      </c>
      <c r="J55" s="152">
        <v>0</v>
      </c>
      <c r="K55" s="152">
        <v>0</v>
      </c>
      <c r="L55" s="152">
        <v>0</v>
      </c>
      <c r="M55" s="152">
        <v>154</v>
      </c>
    </row>
    <row r="56" spans="1:13" ht="11.25">
      <c r="A56" s="74"/>
      <c r="B56" s="74"/>
      <c r="C56" s="74" t="s">
        <v>407</v>
      </c>
      <c r="D56" s="74" t="s">
        <v>77</v>
      </c>
      <c r="E56" s="152">
        <v>14</v>
      </c>
      <c r="F56" s="152">
        <v>17</v>
      </c>
      <c r="G56" s="152">
        <v>14</v>
      </c>
      <c r="H56" s="152">
        <v>14</v>
      </c>
      <c r="I56" s="152">
        <v>0</v>
      </c>
      <c r="J56" s="152">
        <v>0</v>
      </c>
      <c r="K56" s="152">
        <v>0</v>
      </c>
      <c r="L56" s="152">
        <v>0</v>
      </c>
      <c r="M56" s="152">
        <v>59</v>
      </c>
    </row>
    <row r="57" spans="1:13" ht="11.25">
      <c r="A57" s="74"/>
      <c r="B57" s="74"/>
      <c r="C57" s="74" t="s">
        <v>408</v>
      </c>
      <c r="D57" s="74" t="s">
        <v>188</v>
      </c>
      <c r="E57" s="152">
        <v>46</v>
      </c>
      <c r="F57" s="152">
        <v>21</v>
      </c>
      <c r="G57" s="152">
        <v>34</v>
      </c>
      <c r="H57" s="152">
        <v>136</v>
      </c>
      <c r="I57" s="152">
        <v>0</v>
      </c>
      <c r="J57" s="152">
        <v>0</v>
      </c>
      <c r="K57" s="152">
        <v>0</v>
      </c>
      <c r="L57" s="152">
        <v>0</v>
      </c>
      <c r="M57" s="152">
        <v>237</v>
      </c>
    </row>
    <row r="58" spans="1:13" ht="11.25">
      <c r="A58" s="74"/>
      <c r="B58" s="74"/>
      <c r="C58" s="74" t="s">
        <v>409</v>
      </c>
      <c r="D58" s="74" t="s">
        <v>78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1</v>
      </c>
      <c r="K58" s="152">
        <v>0</v>
      </c>
      <c r="L58" s="152">
        <v>0</v>
      </c>
      <c r="M58" s="152">
        <v>1</v>
      </c>
    </row>
    <row r="59" spans="1:13" ht="11.25">
      <c r="A59" s="74"/>
      <c r="B59" s="74"/>
      <c r="C59" s="74" t="s">
        <v>410</v>
      </c>
      <c r="D59" s="74" t="s">
        <v>669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14</v>
      </c>
      <c r="K59" s="152">
        <v>0</v>
      </c>
      <c r="L59" s="152">
        <v>0</v>
      </c>
      <c r="M59" s="152">
        <v>14</v>
      </c>
    </row>
    <row r="60" spans="1:13" ht="11.25">
      <c r="A60" s="74"/>
      <c r="B60" s="74"/>
      <c r="C60" s="74" t="s">
        <v>411</v>
      </c>
      <c r="D60" s="74" t="s">
        <v>79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v>21</v>
      </c>
      <c r="K60" s="152">
        <v>0</v>
      </c>
      <c r="L60" s="152">
        <v>0</v>
      </c>
      <c r="M60" s="152">
        <v>21</v>
      </c>
    </row>
    <row r="61" spans="1:13" ht="11.25">
      <c r="A61" s="74"/>
      <c r="B61" s="74"/>
      <c r="C61" s="74" t="s">
        <v>412</v>
      </c>
      <c r="D61" s="74" t="s">
        <v>670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v>6</v>
      </c>
      <c r="K61" s="152">
        <v>0</v>
      </c>
      <c r="L61" s="152">
        <v>0</v>
      </c>
      <c r="M61" s="152">
        <v>6</v>
      </c>
    </row>
    <row r="62" spans="1:13" ht="11.25">
      <c r="A62" s="74"/>
      <c r="B62" s="74"/>
      <c r="C62" s="74" t="s">
        <v>413</v>
      </c>
      <c r="D62" s="74" t="s">
        <v>15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19</v>
      </c>
      <c r="K62" s="152">
        <v>0</v>
      </c>
      <c r="L62" s="152">
        <v>0</v>
      </c>
      <c r="M62" s="152">
        <v>19</v>
      </c>
    </row>
    <row r="63" spans="1:13" ht="11.25">
      <c r="A63" s="74"/>
      <c r="B63" s="74"/>
      <c r="C63" s="74" t="s">
        <v>598</v>
      </c>
      <c r="D63" s="74" t="s">
        <v>80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52">
        <v>17</v>
      </c>
      <c r="K63" s="152">
        <v>0</v>
      </c>
      <c r="L63" s="152">
        <v>0</v>
      </c>
      <c r="M63" s="152">
        <v>17</v>
      </c>
    </row>
    <row r="64" spans="1:13" ht="11.25">
      <c r="A64" s="74"/>
      <c r="B64" s="74"/>
      <c r="C64" s="74" t="s">
        <v>414</v>
      </c>
      <c r="D64" s="74" t="s">
        <v>736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8</v>
      </c>
      <c r="K64" s="152">
        <v>0</v>
      </c>
      <c r="L64" s="152">
        <v>0</v>
      </c>
      <c r="M64" s="152">
        <v>8</v>
      </c>
    </row>
    <row r="65" spans="1:13" ht="11.25">
      <c r="A65" s="74"/>
      <c r="B65" s="74"/>
      <c r="C65" s="74" t="s">
        <v>43</v>
      </c>
      <c r="D65" s="74" t="s">
        <v>37</v>
      </c>
      <c r="E65" s="152">
        <v>0</v>
      </c>
      <c r="F65" s="152">
        <v>0</v>
      </c>
      <c r="G65" s="152">
        <v>0</v>
      </c>
      <c r="H65" s="152">
        <v>1</v>
      </c>
      <c r="I65" s="152">
        <v>0</v>
      </c>
      <c r="J65" s="152">
        <v>0</v>
      </c>
      <c r="K65" s="152">
        <v>0</v>
      </c>
      <c r="L65" s="152">
        <v>0</v>
      </c>
      <c r="M65" s="152">
        <v>1</v>
      </c>
    </row>
    <row r="66" spans="1:13" ht="11.25">
      <c r="A66" s="74"/>
      <c r="B66" s="74"/>
      <c r="C66" s="74" t="s">
        <v>415</v>
      </c>
      <c r="D66" s="74" t="s">
        <v>737</v>
      </c>
      <c r="E66" s="152">
        <v>5</v>
      </c>
      <c r="F66" s="152">
        <v>8</v>
      </c>
      <c r="G66" s="152">
        <v>11</v>
      </c>
      <c r="H66" s="152">
        <v>20</v>
      </c>
      <c r="I66" s="152">
        <v>0</v>
      </c>
      <c r="J66" s="152">
        <v>0</v>
      </c>
      <c r="K66" s="152">
        <v>0</v>
      </c>
      <c r="L66" s="152">
        <v>0</v>
      </c>
      <c r="M66" s="152">
        <v>44</v>
      </c>
    </row>
    <row r="67" spans="1:13" ht="11.25">
      <c r="A67" s="74"/>
      <c r="B67" s="74"/>
      <c r="C67" s="74" t="s">
        <v>606</v>
      </c>
      <c r="D67" s="74" t="s">
        <v>189</v>
      </c>
      <c r="E67" s="152">
        <v>8</v>
      </c>
      <c r="F67" s="152">
        <v>27</v>
      </c>
      <c r="G67" s="152">
        <v>59</v>
      </c>
      <c r="H67" s="152">
        <v>82</v>
      </c>
      <c r="I67" s="152">
        <v>0</v>
      </c>
      <c r="J67" s="152">
        <v>0</v>
      </c>
      <c r="K67" s="152">
        <v>0</v>
      </c>
      <c r="L67" s="152">
        <v>0</v>
      </c>
      <c r="M67" s="152">
        <v>176</v>
      </c>
    </row>
    <row r="68" spans="1:13" ht="11.25">
      <c r="A68" s="74"/>
      <c r="B68" s="72" t="s">
        <v>338</v>
      </c>
      <c r="C68" s="72"/>
      <c r="D68" s="72"/>
      <c r="E68" s="73">
        <f>SUM(E69:E78)</f>
        <v>62</v>
      </c>
      <c r="F68" s="73">
        <f aca="true" t="shared" si="8" ref="F68:M68">SUM(F69:F78)</f>
        <v>70</v>
      </c>
      <c r="G68" s="73">
        <f t="shared" si="8"/>
        <v>134</v>
      </c>
      <c r="H68" s="73">
        <f t="shared" si="8"/>
        <v>216</v>
      </c>
      <c r="I68" s="73">
        <f t="shared" si="8"/>
        <v>0</v>
      </c>
      <c r="J68" s="73">
        <f t="shared" si="8"/>
        <v>58</v>
      </c>
      <c r="K68" s="73">
        <f t="shared" si="8"/>
        <v>0</v>
      </c>
      <c r="L68" s="73">
        <f t="shared" si="8"/>
        <v>0</v>
      </c>
      <c r="M68" s="73">
        <f t="shared" si="8"/>
        <v>540</v>
      </c>
    </row>
    <row r="69" spans="1:13" ht="11.25">
      <c r="A69" s="74"/>
      <c r="C69" s="74" t="s">
        <v>416</v>
      </c>
      <c r="D69" s="74" t="s">
        <v>81</v>
      </c>
      <c r="E69" s="152">
        <v>11</v>
      </c>
      <c r="F69" s="152">
        <v>12</v>
      </c>
      <c r="G69" s="152">
        <v>22</v>
      </c>
      <c r="H69" s="152">
        <v>34</v>
      </c>
      <c r="I69" s="152">
        <v>0</v>
      </c>
      <c r="J69" s="152">
        <v>0</v>
      </c>
      <c r="K69" s="152">
        <v>0</v>
      </c>
      <c r="L69" s="152">
        <v>0</v>
      </c>
      <c r="M69" s="152">
        <v>79</v>
      </c>
    </row>
    <row r="70" spans="1:13" ht="11.25">
      <c r="A70" s="74"/>
      <c r="B70" s="74"/>
      <c r="C70" s="74" t="s">
        <v>417</v>
      </c>
      <c r="D70" s="74" t="s">
        <v>82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10</v>
      </c>
      <c r="K70" s="152">
        <v>0</v>
      </c>
      <c r="L70" s="152">
        <v>0</v>
      </c>
      <c r="M70" s="152">
        <v>10</v>
      </c>
    </row>
    <row r="71" spans="1:13" ht="11.25">
      <c r="A71" s="74"/>
      <c r="B71" s="74"/>
      <c r="C71" s="74" t="s">
        <v>418</v>
      </c>
      <c r="D71" s="74" t="s">
        <v>81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52">
        <v>10</v>
      </c>
      <c r="K71" s="152">
        <v>0</v>
      </c>
      <c r="L71" s="152">
        <v>0</v>
      </c>
      <c r="M71" s="152">
        <v>10</v>
      </c>
    </row>
    <row r="72" spans="1:13" ht="11.25">
      <c r="A72" s="74"/>
      <c r="B72" s="74"/>
      <c r="C72" s="74" t="s">
        <v>419</v>
      </c>
      <c r="D72" s="74" t="s">
        <v>83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9</v>
      </c>
      <c r="K72" s="152">
        <v>0</v>
      </c>
      <c r="L72" s="152">
        <v>0</v>
      </c>
      <c r="M72" s="152">
        <v>9</v>
      </c>
    </row>
    <row r="73" spans="1:13" ht="11.25">
      <c r="A73" s="74"/>
      <c r="B73" s="74"/>
      <c r="C73" s="74" t="s">
        <v>84</v>
      </c>
      <c r="D73" s="74" t="s">
        <v>85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29</v>
      </c>
      <c r="K73" s="152">
        <v>0</v>
      </c>
      <c r="L73" s="152">
        <v>0</v>
      </c>
      <c r="M73" s="152">
        <v>29</v>
      </c>
    </row>
    <row r="74" spans="1:13" ht="11.25">
      <c r="A74" s="74"/>
      <c r="B74" s="74"/>
      <c r="C74" s="74" t="s">
        <v>420</v>
      </c>
      <c r="D74" s="74" t="s">
        <v>86</v>
      </c>
      <c r="E74" s="152">
        <v>27</v>
      </c>
      <c r="F74" s="152">
        <v>36</v>
      </c>
      <c r="G74" s="152">
        <v>64</v>
      </c>
      <c r="H74" s="152">
        <v>111</v>
      </c>
      <c r="I74" s="152">
        <v>0</v>
      </c>
      <c r="J74" s="152">
        <v>0</v>
      </c>
      <c r="K74" s="152">
        <v>0</v>
      </c>
      <c r="L74" s="152">
        <v>0</v>
      </c>
      <c r="M74" s="152">
        <v>238</v>
      </c>
    </row>
    <row r="75" spans="1:13" ht="11.25">
      <c r="A75" s="74"/>
      <c r="B75" s="74"/>
      <c r="C75" s="74" t="s">
        <v>421</v>
      </c>
      <c r="D75" s="74" t="s">
        <v>87</v>
      </c>
      <c r="E75" s="152">
        <v>10</v>
      </c>
      <c r="F75" s="152">
        <v>6</v>
      </c>
      <c r="G75" s="152">
        <v>16</v>
      </c>
      <c r="H75" s="152">
        <v>26</v>
      </c>
      <c r="I75" s="152">
        <v>0</v>
      </c>
      <c r="J75" s="152">
        <v>0</v>
      </c>
      <c r="K75" s="152">
        <v>0</v>
      </c>
      <c r="L75" s="152">
        <v>0</v>
      </c>
      <c r="M75" s="152">
        <v>58</v>
      </c>
    </row>
    <row r="76" spans="1:13" ht="11.25">
      <c r="A76" s="74"/>
      <c r="B76" s="74"/>
      <c r="C76" s="74" t="s">
        <v>422</v>
      </c>
      <c r="D76" s="74" t="s">
        <v>671</v>
      </c>
      <c r="E76" s="152">
        <v>11</v>
      </c>
      <c r="F76" s="152">
        <v>8</v>
      </c>
      <c r="G76" s="152">
        <v>9</v>
      </c>
      <c r="H76" s="152">
        <v>22</v>
      </c>
      <c r="I76" s="152">
        <v>0</v>
      </c>
      <c r="J76" s="152">
        <v>0</v>
      </c>
      <c r="K76" s="152">
        <v>0</v>
      </c>
      <c r="L76" s="152">
        <v>0</v>
      </c>
      <c r="M76" s="152">
        <v>50</v>
      </c>
    </row>
    <row r="77" spans="1:13" ht="11.25">
      <c r="A77" s="74"/>
      <c r="B77" s="74"/>
      <c r="C77" s="74" t="s">
        <v>423</v>
      </c>
      <c r="D77" s="74" t="s">
        <v>693</v>
      </c>
      <c r="E77" s="152">
        <v>3</v>
      </c>
      <c r="F77" s="152">
        <v>8</v>
      </c>
      <c r="G77" s="152">
        <v>23</v>
      </c>
      <c r="H77" s="152">
        <v>22</v>
      </c>
      <c r="I77" s="152">
        <v>0</v>
      </c>
      <c r="J77" s="152">
        <v>0</v>
      </c>
      <c r="K77" s="152">
        <v>0</v>
      </c>
      <c r="L77" s="152">
        <v>0</v>
      </c>
      <c r="M77" s="152">
        <v>56</v>
      </c>
    </row>
    <row r="78" spans="1:13" ht="11.25">
      <c r="A78" s="74"/>
      <c r="B78" s="74"/>
      <c r="C78" s="74" t="s">
        <v>44</v>
      </c>
      <c r="D78" s="74" t="s">
        <v>81</v>
      </c>
      <c r="E78" s="152">
        <v>0</v>
      </c>
      <c r="F78" s="152">
        <v>0</v>
      </c>
      <c r="G78" s="152">
        <v>0</v>
      </c>
      <c r="H78" s="152">
        <v>1</v>
      </c>
      <c r="I78" s="152">
        <v>0</v>
      </c>
      <c r="J78" s="152">
        <v>0</v>
      </c>
      <c r="K78" s="152">
        <v>0</v>
      </c>
      <c r="L78" s="152">
        <v>0</v>
      </c>
      <c r="M78" s="152">
        <v>1</v>
      </c>
    </row>
    <row r="79" spans="1:14" ht="11.25">
      <c r="A79" s="155" t="s">
        <v>584</v>
      </c>
      <c r="B79" s="155"/>
      <c r="C79" s="155"/>
      <c r="D79" s="155"/>
      <c r="E79" s="152">
        <f>E80+E82+E89+E92+E97+E102+E110+E116+E121+E129+E137+E139+E144+E151+E159+E174+E178</f>
        <v>1162</v>
      </c>
      <c r="F79" s="152">
        <f aca="true" t="shared" si="9" ref="F79:M79">F80+F82+F89+F92+F97+F102+F110+F116+F121+F129+F137+F139+F144+F151+F159+F174+F178</f>
        <v>955</v>
      </c>
      <c r="G79" s="152">
        <f t="shared" si="9"/>
        <v>1288</v>
      </c>
      <c r="H79" s="152">
        <f t="shared" si="9"/>
        <v>1786</v>
      </c>
      <c r="I79" s="152">
        <f t="shared" si="9"/>
        <v>0</v>
      </c>
      <c r="J79" s="152">
        <f t="shared" si="9"/>
        <v>690</v>
      </c>
      <c r="K79" s="152">
        <f t="shared" si="9"/>
        <v>22</v>
      </c>
      <c r="L79" s="152">
        <f t="shared" si="9"/>
        <v>184</v>
      </c>
      <c r="M79" s="152">
        <f t="shared" si="9"/>
        <v>6087</v>
      </c>
      <c r="N79" s="70"/>
    </row>
    <row r="80" spans="1:13" ht="11.25">
      <c r="A80" s="74"/>
      <c r="B80" s="72" t="s">
        <v>339</v>
      </c>
      <c r="C80" s="72"/>
      <c r="D80" s="72"/>
      <c r="E80" s="73">
        <f>E81</f>
        <v>28</v>
      </c>
      <c r="F80" s="73">
        <f aca="true" t="shared" si="10" ref="F80:M80">F81</f>
        <v>21</v>
      </c>
      <c r="G80" s="73">
        <f t="shared" si="10"/>
        <v>19</v>
      </c>
      <c r="H80" s="73">
        <f t="shared" si="10"/>
        <v>26</v>
      </c>
      <c r="I80" s="73">
        <f t="shared" si="10"/>
        <v>0</v>
      </c>
      <c r="J80" s="73">
        <f t="shared" si="10"/>
        <v>0</v>
      </c>
      <c r="K80" s="73">
        <f t="shared" si="10"/>
        <v>0</v>
      </c>
      <c r="L80" s="73">
        <f t="shared" si="10"/>
        <v>0</v>
      </c>
      <c r="M80" s="73">
        <f t="shared" si="10"/>
        <v>94</v>
      </c>
    </row>
    <row r="81" spans="1:13" ht="11.25">
      <c r="A81" s="74"/>
      <c r="C81" s="74" t="s">
        <v>424</v>
      </c>
      <c r="D81" s="74" t="s">
        <v>88</v>
      </c>
      <c r="E81" s="152">
        <v>28</v>
      </c>
      <c r="F81" s="152">
        <v>21</v>
      </c>
      <c r="G81" s="152">
        <v>19</v>
      </c>
      <c r="H81" s="152">
        <v>26</v>
      </c>
      <c r="I81" s="152">
        <v>0</v>
      </c>
      <c r="J81" s="152">
        <v>0</v>
      </c>
      <c r="K81" s="152">
        <v>0</v>
      </c>
      <c r="L81" s="152">
        <v>0</v>
      </c>
      <c r="M81" s="152">
        <v>94</v>
      </c>
    </row>
    <row r="82" spans="1:13" ht="11.25">
      <c r="A82" s="74"/>
      <c r="B82" s="72" t="s">
        <v>340</v>
      </c>
      <c r="C82" s="72"/>
      <c r="D82" s="72"/>
      <c r="E82" s="73">
        <f>SUM(E83:E88)</f>
        <v>122</v>
      </c>
      <c r="F82" s="73">
        <f aca="true" t="shared" si="11" ref="F82:M82">SUM(F83:F88)</f>
        <v>81</v>
      </c>
      <c r="G82" s="73">
        <f t="shared" si="11"/>
        <v>114</v>
      </c>
      <c r="H82" s="73">
        <f t="shared" si="11"/>
        <v>157</v>
      </c>
      <c r="I82" s="73">
        <f t="shared" si="11"/>
        <v>0</v>
      </c>
      <c r="J82" s="73">
        <f t="shared" si="11"/>
        <v>38</v>
      </c>
      <c r="K82" s="73">
        <f t="shared" si="11"/>
        <v>0</v>
      </c>
      <c r="L82" s="73">
        <f t="shared" si="11"/>
        <v>32</v>
      </c>
      <c r="M82" s="73">
        <f t="shared" si="11"/>
        <v>544</v>
      </c>
    </row>
    <row r="83" spans="1:13" ht="11.25">
      <c r="A83" s="74"/>
      <c r="C83" s="74" t="s">
        <v>425</v>
      </c>
      <c r="D83" s="74" t="s">
        <v>89</v>
      </c>
      <c r="E83" s="152">
        <v>95</v>
      </c>
      <c r="F83" s="152">
        <v>62</v>
      </c>
      <c r="G83" s="152">
        <v>97</v>
      </c>
      <c r="H83" s="152">
        <v>110</v>
      </c>
      <c r="I83" s="152">
        <v>0</v>
      </c>
      <c r="J83" s="152">
        <v>7</v>
      </c>
      <c r="K83" s="152">
        <v>0</v>
      </c>
      <c r="L83" s="152">
        <v>30</v>
      </c>
      <c r="M83" s="152">
        <v>401</v>
      </c>
    </row>
    <row r="84" spans="1:13" ht="11.25">
      <c r="A84" s="74"/>
      <c r="B84" s="74"/>
      <c r="C84" s="74" t="s">
        <v>426</v>
      </c>
      <c r="D84" s="74" t="s">
        <v>90</v>
      </c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7</v>
      </c>
      <c r="K84" s="152">
        <v>0</v>
      </c>
      <c r="L84" s="152">
        <v>0</v>
      </c>
      <c r="M84" s="152">
        <v>7</v>
      </c>
    </row>
    <row r="85" spans="1:13" ht="11.25">
      <c r="A85" s="74"/>
      <c r="B85" s="74"/>
      <c r="C85" s="74" t="s">
        <v>427</v>
      </c>
      <c r="D85" s="74" t="s">
        <v>91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18</v>
      </c>
      <c r="K85" s="152">
        <v>0</v>
      </c>
      <c r="L85" s="152">
        <v>0</v>
      </c>
      <c r="M85" s="152">
        <v>18</v>
      </c>
    </row>
    <row r="86" spans="1:13" ht="11.25">
      <c r="A86" s="74"/>
      <c r="B86" s="74"/>
      <c r="C86" s="74" t="s">
        <v>607</v>
      </c>
      <c r="D86" s="74" t="s">
        <v>92</v>
      </c>
      <c r="E86" s="152">
        <v>3</v>
      </c>
      <c r="F86" s="152">
        <v>4</v>
      </c>
      <c r="G86" s="152">
        <v>2</v>
      </c>
      <c r="H86" s="152">
        <v>6</v>
      </c>
      <c r="I86" s="152">
        <v>0</v>
      </c>
      <c r="J86" s="152">
        <v>0</v>
      </c>
      <c r="K86" s="152">
        <v>0</v>
      </c>
      <c r="L86" s="152">
        <v>0</v>
      </c>
      <c r="M86" s="152">
        <v>15</v>
      </c>
    </row>
    <row r="87" spans="1:13" ht="11.25">
      <c r="A87" s="74"/>
      <c r="B87" s="74"/>
      <c r="C87" s="74" t="s">
        <v>608</v>
      </c>
      <c r="D87" s="74" t="s">
        <v>51</v>
      </c>
      <c r="E87" s="152">
        <v>0</v>
      </c>
      <c r="F87" s="152">
        <v>0</v>
      </c>
      <c r="G87" s="152">
        <v>0</v>
      </c>
      <c r="H87" s="152">
        <v>0</v>
      </c>
      <c r="I87" s="152">
        <v>0</v>
      </c>
      <c r="J87" s="152">
        <v>6</v>
      </c>
      <c r="K87" s="152">
        <v>0</v>
      </c>
      <c r="L87" s="152">
        <v>2</v>
      </c>
      <c r="M87" s="152">
        <v>8</v>
      </c>
    </row>
    <row r="88" spans="1:13" ht="11.25">
      <c r="A88" s="74"/>
      <c r="B88" s="74"/>
      <c r="C88" s="74" t="s">
        <v>428</v>
      </c>
      <c r="D88" s="74" t="s">
        <v>93</v>
      </c>
      <c r="E88" s="152">
        <v>24</v>
      </c>
      <c r="F88" s="152">
        <v>15</v>
      </c>
      <c r="G88" s="152">
        <v>15</v>
      </c>
      <c r="H88" s="152">
        <v>41</v>
      </c>
      <c r="I88" s="152">
        <v>0</v>
      </c>
      <c r="J88" s="152">
        <v>0</v>
      </c>
      <c r="K88" s="152">
        <v>0</v>
      </c>
      <c r="L88" s="152">
        <v>0</v>
      </c>
      <c r="M88" s="152">
        <v>95</v>
      </c>
    </row>
    <row r="89" spans="1:13" ht="11.25">
      <c r="A89" s="74"/>
      <c r="B89" s="72" t="s">
        <v>341</v>
      </c>
      <c r="C89" s="72"/>
      <c r="D89" s="72"/>
      <c r="E89" s="73">
        <f>E90+E91</f>
        <v>45</v>
      </c>
      <c r="F89" s="73">
        <f aca="true" t="shared" si="12" ref="F89:M89">F90+F91</f>
        <v>29</v>
      </c>
      <c r="G89" s="73">
        <f t="shared" si="12"/>
        <v>23</v>
      </c>
      <c r="H89" s="73">
        <f t="shared" si="12"/>
        <v>56</v>
      </c>
      <c r="I89" s="73">
        <f t="shared" si="12"/>
        <v>0</v>
      </c>
      <c r="J89" s="73">
        <f t="shared" si="12"/>
        <v>42</v>
      </c>
      <c r="K89" s="73">
        <f t="shared" si="12"/>
        <v>0</v>
      </c>
      <c r="L89" s="73">
        <f t="shared" si="12"/>
        <v>0</v>
      </c>
      <c r="M89" s="73">
        <f t="shared" si="12"/>
        <v>195</v>
      </c>
    </row>
    <row r="90" spans="1:13" ht="11.25">
      <c r="A90" s="74"/>
      <c r="C90" s="74" t="s">
        <v>429</v>
      </c>
      <c r="D90" s="74" t="s">
        <v>94</v>
      </c>
      <c r="E90" s="152">
        <v>30</v>
      </c>
      <c r="F90" s="152">
        <v>21</v>
      </c>
      <c r="G90" s="152">
        <v>20</v>
      </c>
      <c r="H90" s="152">
        <v>36</v>
      </c>
      <c r="I90" s="152">
        <v>0</v>
      </c>
      <c r="J90" s="152">
        <v>42</v>
      </c>
      <c r="K90" s="152">
        <v>0</v>
      </c>
      <c r="L90" s="152">
        <v>0</v>
      </c>
      <c r="M90" s="152">
        <v>149</v>
      </c>
    </row>
    <row r="91" spans="1:13" ht="11.25">
      <c r="A91" s="74"/>
      <c r="B91" s="74"/>
      <c r="C91" s="74" t="s">
        <v>430</v>
      </c>
      <c r="D91" s="74" t="s">
        <v>95</v>
      </c>
      <c r="E91" s="152">
        <v>15</v>
      </c>
      <c r="F91" s="152">
        <v>8</v>
      </c>
      <c r="G91" s="152">
        <v>3</v>
      </c>
      <c r="H91" s="152">
        <v>20</v>
      </c>
      <c r="I91" s="152">
        <v>0</v>
      </c>
      <c r="J91" s="152">
        <v>0</v>
      </c>
      <c r="K91" s="152">
        <v>0</v>
      </c>
      <c r="L91" s="152">
        <v>0</v>
      </c>
      <c r="M91" s="152">
        <v>46</v>
      </c>
    </row>
    <row r="92" spans="1:13" ht="11.25">
      <c r="A92" s="74"/>
      <c r="B92" s="72" t="s">
        <v>191</v>
      </c>
      <c r="C92" s="72"/>
      <c r="D92" s="72"/>
      <c r="E92" s="73">
        <f>SUM(E93:E96)</f>
        <v>34</v>
      </c>
      <c r="F92" s="73">
        <f aca="true" t="shared" si="13" ref="F92:M92">SUM(F93:F96)</f>
        <v>44</v>
      </c>
      <c r="G92" s="73">
        <f t="shared" si="13"/>
        <v>66</v>
      </c>
      <c r="H92" s="73">
        <f t="shared" si="13"/>
        <v>56</v>
      </c>
      <c r="I92" s="73">
        <f t="shared" si="13"/>
        <v>0</v>
      </c>
      <c r="J92" s="73">
        <f t="shared" si="13"/>
        <v>92</v>
      </c>
      <c r="K92" s="73">
        <f t="shared" si="13"/>
        <v>0</v>
      </c>
      <c r="L92" s="73">
        <f t="shared" si="13"/>
        <v>13</v>
      </c>
      <c r="M92" s="73">
        <f t="shared" si="13"/>
        <v>305</v>
      </c>
    </row>
    <row r="93" spans="1:13" ht="11.25">
      <c r="A93" s="74"/>
      <c r="C93" s="74" t="s">
        <v>158</v>
      </c>
      <c r="D93" s="74" t="s">
        <v>214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13</v>
      </c>
      <c r="M93" s="152">
        <v>13</v>
      </c>
    </row>
    <row r="94" spans="1:13" ht="11.25">
      <c r="A94" s="74"/>
      <c r="B94" s="74"/>
      <c r="C94" s="74" t="s">
        <v>493</v>
      </c>
      <c r="D94" s="74" t="s">
        <v>215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2">
        <v>92</v>
      </c>
      <c r="K94" s="152">
        <v>0</v>
      </c>
      <c r="L94" s="152">
        <v>0</v>
      </c>
      <c r="M94" s="152">
        <v>92</v>
      </c>
    </row>
    <row r="95" spans="1:13" ht="11.25">
      <c r="A95" s="74"/>
      <c r="B95" s="74"/>
      <c r="C95" s="74" t="s">
        <v>494</v>
      </c>
      <c r="D95" s="74" t="s">
        <v>192</v>
      </c>
      <c r="E95" s="152">
        <v>1</v>
      </c>
      <c r="F95" s="152">
        <v>2</v>
      </c>
      <c r="G95" s="152">
        <v>0</v>
      </c>
      <c r="H95" s="152">
        <v>2</v>
      </c>
      <c r="I95" s="152">
        <v>0</v>
      </c>
      <c r="J95" s="152">
        <v>0</v>
      </c>
      <c r="K95" s="152">
        <v>0</v>
      </c>
      <c r="L95" s="152">
        <v>0</v>
      </c>
      <c r="M95" s="152">
        <v>5</v>
      </c>
    </row>
    <row r="96" spans="1:13" ht="11.25">
      <c r="A96" s="74"/>
      <c r="B96" s="74"/>
      <c r="C96" s="74" t="s">
        <v>495</v>
      </c>
      <c r="D96" s="74" t="s">
        <v>193</v>
      </c>
      <c r="E96" s="152">
        <v>33</v>
      </c>
      <c r="F96" s="152">
        <v>42</v>
      </c>
      <c r="G96" s="152">
        <v>66</v>
      </c>
      <c r="H96" s="152">
        <v>54</v>
      </c>
      <c r="I96" s="152">
        <v>0</v>
      </c>
      <c r="J96" s="152">
        <v>0</v>
      </c>
      <c r="K96" s="152">
        <v>0</v>
      </c>
      <c r="L96" s="152">
        <v>0</v>
      </c>
      <c r="M96" s="152">
        <v>195</v>
      </c>
    </row>
    <row r="97" spans="1:13" ht="11.25">
      <c r="A97" s="74"/>
      <c r="B97" s="72" t="s">
        <v>342</v>
      </c>
      <c r="C97" s="72"/>
      <c r="D97" s="72"/>
      <c r="E97" s="73">
        <f>SUM(E98:E101)</f>
        <v>5</v>
      </c>
      <c r="F97" s="73">
        <f aca="true" t="shared" si="14" ref="F97:M97">SUM(F98:F101)</f>
        <v>16</v>
      </c>
      <c r="G97" s="73">
        <f t="shared" si="14"/>
        <v>37</v>
      </c>
      <c r="H97" s="73">
        <f t="shared" si="14"/>
        <v>66</v>
      </c>
      <c r="I97" s="73">
        <f t="shared" si="14"/>
        <v>0</v>
      </c>
      <c r="J97" s="73">
        <f t="shared" si="14"/>
        <v>33</v>
      </c>
      <c r="K97" s="73">
        <f t="shared" si="14"/>
        <v>0</v>
      </c>
      <c r="L97" s="73">
        <f t="shared" si="14"/>
        <v>0</v>
      </c>
      <c r="M97" s="73">
        <f t="shared" si="14"/>
        <v>157</v>
      </c>
    </row>
    <row r="98" spans="1:13" ht="11.25">
      <c r="A98" s="74"/>
      <c r="C98" s="74" t="s">
        <v>440</v>
      </c>
      <c r="D98" s="74" t="s">
        <v>96</v>
      </c>
      <c r="E98" s="152">
        <v>0</v>
      </c>
      <c r="F98" s="152">
        <v>0</v>
      </c>
      <c r="G98" s="152">
        <v>0</v>
      </c>
      <c r="H98" s="152">
        <v>0</v>
      </c>
      <c r="I98" s="152">
        <v>0</v>
      </c>
      <c r="J98" s="152">
        <v>21</v>
      </c>
      <c r="K98" s="152">
        <v>0</v>
      </c>
      <c r="L98" s="152">
        <v>0</v>
      </c>
      <c r="M98" s="152">
        <v>21</v>
      </c>
    </row>
    <row r="99" spans="1:13" ht="11.25">
      <c r="A99" s="74"/>
      <c r="B99" s="74"/>
      <c r="C99" s="74" t="s">
        <v>97</v>
      </c>
      <c r="D99" s="74" t="s">
        <v>53</v>
      </c>
      <c r="E99" s="152">
        <v>0</v>
      </c>
      <c r="F99" s="152">
        <v>0</v>
      </c>
      <c r="G99" s="152">
        <v>0</v>
      </c>
      <c r="H99" s="152">
        <v>0</v>
      </c>
      <c r="I99" s="152">
        <v>0</v>
      </c>
      <c r="J99" s="152">
        <v>6</v>
      </c>
      <c r="K99" s="152">
        <v>0</v>
      </c>
      <c r="L99" s="152">
        <v>0</v>
      </c>
      <c r="M99" s="152">
        <v>6</v>
      </c>
    </row>
    <row r="100" spans="1:13" ht="11.25">
      <c r="A100" s="74"/>
      <c r="B100" s="74"/>
      <c r="C100" s="74" t="s">
        <v>441</v>
      </c>
      <c r="D100" s="74" t="s">
        <v>52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6</v>
      </c>
      <c r="K100" s="152">
        <v>0</v>
      </c>
      <c r="L100" s="152">
        <v>0</v>
      </c>
      <c r="M100" s="152">
        <v>6</v>
      </c>
    </row>
    <row r="101" spans="1:13" ht="11.25">
      <c r="A101" s="74"/>
      <c r="B101" s="74"/>
      <c r="C101" s="74" t="s">
        <v>442</v>
      </c>
      <c r="D101" s="74" t="s">
        <v>98</v>
      </c>
      <c r="E101" s="152">
        <v>5</v>
      </c>
      <c r="F101" s="152">
        <v>16</v>
      </c>
      <c r="G101" s="152">
        <v>37</v>
      </c>
      <c r="H101" s="152">
        <v>66</v>
      </c>
      <c r="I101" s="152">
        <v>0</v>
      </c>
      <c r="J101" s="152">
        <v>0</v>
      </c>
      <c r="K101" s="152">
        <v>0</v>
      </c>
      <c r="L101" s="152">
        <v>0</v>
      </c>
      <c r="M101" s="152">
        <v>124</v>
      </c>
    </row>
    <row r="102" spans="1:13" ht="11.25">
      <c r="A102" s="74"/>
      <c r="B102" s="72" t="s">
        <v>343</v>
      </c>
      <c r="C102" s="72"/>
      <c r="D102" s="72"/>
      <c r="E102" s="73">
        <f>SUM(E103:E109)</f>
        <v>149</v>
      </c>
      <c r="F102" s="73">
        <f aca="true" t="shared" si="15" ref="F102:M102">SUM(F103:F109)</f>
        <v>120</v>
      </c>
      <c r="G102" s="73">
        <f t="shared" si="15"/>
        <v>129</v>
      </c>
      <c r="H102" s="73">
        <f t="shared" si="15"/>
        <v>246</v>
      </c>
      <c r="I102" s="73">
        <f t="shared" si="15"/>
        <v>0</v>
      </c>
      <c r="J102" s="73">
        <f t="shared" si="15"/>
        <v>46</v>
      </c>
      <c r="K102" s="73">
        <f t="shared" si="15"/>
        <v>0</v>
      </c>
      <c r="L102" s="73">
        <f t="shared" si="15"/>
        <v>84</v>
      </c>
      <c r="M102" s="73">
        <f t="shared" si="15"/>
        <v>774</v>
      </c>
    </row>
    <row r="103" spans="1:13" ht="11.25">
      <c r="A103" s="74"/>
      <c r="C103" s="74" t="s">
        <v>443</v>
      </c>
      <c r="D103" s="74" t="s">
        <v>99</v>
      </c>
      <c r="E103" s="152">
        <v>0</v>
      </c>
      <c r="F103" s="152">
        <v>0</v>
      </c>
      <c r="G103" s="152">
        <v>0</v>
      </c>
      <c r="H103" s="152">
        <v>0</v>
      </c>
      <c r="I103" s="152">
        <v>0</v>
      </c>
      <c r="J103" s="152">
        <v>0</v>
      </c>
      <c r="K103" s="152">
        <v>0</v>
      </c>
      <c r="L103" s="152">
        <v>84</v>
      </c>
      <c r="M103" s="152">
        <v>84</v>
      </c>
    </row>
    <row r="104" spans="1:13" ht="11.25">
      <c r="A104" s="74"/>
      <c r="B104" s="74"/>
      <c r="C104" s="74" t="s">
        <v>444</v>
      </c>
      <c r="D104" s="74" t="s">
        <v>100</v>
      </c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2</v>
      </c>
      <c r="K104" s="152">
        <v>0</v>
      </c>
      <c r="L104" s="152">
        <v>0</v>
      </c>
      <c r="M104" s="152">
        <v>2</v>
      </c>
    </row>
    <row r="105" spans="1:13" ht="11.25">
      <c r="A105" s="74"/>
      <c r="B105" s="74"/>
      <c r="C105" s="74" t="s">
        <v>445</v>
      </c>
      <c r="D105" s="74" t="s">
        <v>101</v>
      </c>
      <c r="E105" s="152">
        <v>0</v>
      </c>
      <c r="F105" s="152">
        <v>0</v>
      </c>
      <c r="G105" s="152">
        <v>0</v>
      </c>
      <c r="H105" s="152">
        <v>0</v>
      </c>
      <c r="I105" s="152">
        <v>0</v>
      </c>
      <c r="J105" s="152">
        <v>1</v>
      </c>
      <c r="K105" s="152">
        <v>0</v>
      </c>
      <c r="L105" s="152">
        <v>0</v>
      </c>
      <c r="M105" s="152">
        <v>1</v>
      </c>
    </row>
    <row r="106" spans="1:13" ht="11.25">
      <c r="A106" s="74"/>
      <c r="B106" s="74"/>
      <c r="C106" s="74" t="s">
        <v>446</v>
      </c>
      <c r="D106" s="74" t="s">
        <v>102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3</v>
      </c>
      <c r="K106" s="152">
        <v>0</v>
      </c>
      <c r="L106" s="152">
        <v>0</v>
      </c>
      <c r="M106" s="152">
        <v>3</v>
      </c>
    </row>
    <row r="107" spans="1:13" ht="11.25">
      <c r="A107" s="74"/>
      <c r="B107" s="74"/>
      <c r="C107" s="74" t="s">
        <v>448</v>
      </c>
      <c r="D107" s="74" t="s">
        <v>103</v>
      </c>
      <c r="E107" s="152">
        <v>50</v>
      </c>
      <c r="F107" s="152">
        <v>46</v>
      </c>
      <c r="G107" s="152">
        <v>52</v>
      </c>
      <c r="H107" s="152">
        <v>76</v>
      </c>
      <c r="I107" s="152">
        <v>0</v>
      </c>
      <c r="J107" s="152">
        <v>40</v>
      </c>
      <c r="K107" s="152">
        <v>0</v>
      </c>
      <c r="L107" s="152">
        <v>0</v>
      </c>
      <c r="M107" s="152">
        <v>264</v>
      </c>
    </row>
    <row r="108" spans="1:13" ht="11.25">
      <c r="A108" s="74"/>
      <c r="B108" s="74"/>
      <c r="C108" s="74" t="s">
        <v>449</v>
      </c>
      <c r="D108" s="74" t="s">
        <v>104</v>
      </c>
      <c r="E108" s="152">
        <v>5</v>
      </c>
      <c r="F108" s="152">
        <v>6</v>
      </c>
      <c r="G108" s="152">
        <v>14</v>
      </c>
      <c r="H108" s="152">
        <v>22</v>
      </c>
      <c r="I108" s="152">
        <v>0</v>
      </c>
      <c r="J108" s="152">
        <v>0</v>
      </c>
      <c r="K108" s="152">
        <v>0</v>
      </c>
      <c r="L108" s="152">
        <v>0</v>
      </c>
      <c r="M108" s="152">
        <v>47</v>
      </c>
    </row>
    <row r="109" spans="1:13" ht="11.25">
      <c r="A109" s="74"/>
      <c r="B109" s="74"/>
      <c r="C109" s="74" t="s">
        <v>450</v>
      </c>
      <c r="D109" s="74" t="s">
        <v>105</v>
      </c>
      <c r="E109" s="152">
        <v>94</v>
      </c>
      <c r="F109" s="152">
        <v>68</v>
      </c>
      <c r="G109" s="152">
        <v>63</v>
      </c>
      <c r="H109" s="152">
        <v>148</v>
      </c>
      <c r="I109" s="152">
        <v>0</v>
      </c>
      <c r="J109" s="152">
        <v>0</v>
      </c>
      <c r="K109" s="152">
        <v>0</v>
      </c>
      <c r="L109" s="152">
        <v>0</v>
      </c>
      <c r="M109" s="152">
        <v>373</v>
      </c>
    </row>
    <row r="110" spans="1:13" ht="11.25">
      <c r="A110" s="74"/>
      <c r="B110" s="72" t="s">
        <v>344</v>
      </c>
      <c r="C110" s="72"/>
      <c r="D110" s="72"/>
      <c r="E110" s="73">
        <f>SUM(E111:E115)</f>
        <v>9</v>
      </c>
      <c r="F110" s="73">
        <f aca="true" t="shared" si="16" ref="F110:M110">SUM(F111:F115)</f>
        <v>24</v>
      </c>
      <c r="G110" s="73">
        <f t="shared" si="16"/>
        <v>26</v>
      </c>
      <c r="H110" s="73">
        <f t="shared" si="16"/>
        <v>49</v>
      </c>
      <c r="I110" s="73">
        <f t="shared" si="16"/>
        <v>0</v>
      </c>
      <c r="J110" s="73">
        <f t="shared" si="16"/>
        <v>18</v>
      </c>
      <c r="K110" s="73">
        <f t="shared" si="16"/>
        <v>0</v>
      </c>
      <c r="L110" s="73">
        <f t="shared" si="16"/>
        <v>0</v>
      </c>
      <c r="M110" s="73">
        <f t="shared" si="16"/>
        <v>126</v>
      </c>
    </row>
    <row r="111" spans="1:13" ht="11.25">
      <c r="A111" s="74"/>
      <c r="C111" s="74" t="s">
        <v>458</v>
      </c>
      <c r="D111" s="74" t="s">
        <v>106</v>
      </c>
      <c r="E111" s="152">
        <v>2</v>
      </c>
      <c r="F111" s="152">
        <v>7</v>
      </c>
      <c r="G111" s="152">
        <v>8</v>
      </c>
      <c r="H111" s="152">
        <v>11</v>
      </c>
      <c r="I111" s="152">
        <v>0</v>
      </c>
      <c r="J111" s="152">
        <v>0</v>
      </c>
      <c r="K111" s="152">
        <v>0</v>
      </c>
      <c r="L111" s="152">
        <v>0</v>
      </c>
      <c r="M111" s="152">
        <v>28</v>
      </c>
    </row>
    <row r="112" spans="1:13" ht="11.25">
      <c r="A112" s="74"/>
      <c r="B112" s="74"/>
      <c r="C112" s="74" t="s">
        <v>609</v>
      </c>
      <c r="D112" s="74" t="s">
        <v>107</v>
      </c>
      <c r="E112" s="152">
        <v>2</v>
      </c>
      <c r="F112" s="152">
        <v>3</v>
      </c>
      <c r="G112" s="152">
        <v>3</v>
      </c>
      <c r="H112" s="152">
        <v>6</v>
      </c>
      <c r="I112" s="152">
        <v>0</v>
      </c>
      <c r="J112" s="152">
        <v>0</v>
      </c>
      <c r="K112" s="152">
        <v>0</v>
      </c>
      <c r="L112" s="152">
        <v>0</v>
      </c>
      <c r="M112" s="152">
        <v>14</v>
      </c>
    </row>
    <row r="113" spans="1:13" ht="11.25">
      <c r="A113" s="74"/>
      <c r="B113" s="74"/>
      <c r="C113" s="74" t="s">
        <v>459</v>
      </c>
      <c r="D113" s="74" t="s">
        <v>108</v>
      </c>
      <c r="E113" s="152">
        <v>5</v>
      </c>
      <c r="F113" s="152">
        <v>9</v>
      </c>
      <c r="G113" s="152">
        <v>10</v>
      </c>
      <c r="H113" s="152">
        <v>14</v>
      </c>
      <c r="I113" s="152">
        <v>0</v>
      </c>
      <c r="J113" s="152">
        <v>0</v>
      </c>
      <c r="K113" s="152">
        <v>0</v>
      </c>
      <c r="L113" s="152">
        <v>0</v>
      </c>
      <c r="M113" s="152">
        <v>38</v>
      </c>
    </row>
    <row r="114" spans="1:13" ht="11.25">
      <c r="A114" s="74"/>
      <c r="B114" s="74"/>
      <c r="C114" s="74" t="s">
        <v>460</v>
      </c>
      <c r="D114" s="74" t="s">
        <v>109</v>
      </c>
      <c r="E114" s="152">
        <v>0</v>
      </c>
      <c r="F114" s="152">
        <v>5</v>
      </c>
      <c r="G114" s="152">
        <v>5</v>
      </c>
      <c r="H114" s="152">
        <v>18</v>
      </c>
      <c r="I114" s="152">
        <v>0</v>
      </c>
      <c r="J114" s="152">
        <v>0</v>
      </c>
      <c r="K114" s="152">
        <v>0</v>
      </c>
      <c r="L114" s="152">
        <v>0</v>
      </c>
      <c r="M114" s="152">
        <v>28</v>
      </c>
    </row>
    <row r="115" spans="1:13" ht="11.25">
      <c r="A115" s="74"/>
      <c r="B115" s="74"/>
      <c r="C115" s="74" t="s">
        <v>461</v>
      </c>
      <c r="D115" s="74" t="s">
        <v>110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>
        <v>18</v>
      </c>
      <c r="K115" s="152">
        <v>0</v>
      </c>
      <c r="L115" s="152">
        <v>0</v>
      </c>
      <c r="M115" s="152">
        <v>18</v>
      </c>
    </row>
    <row r="116" spans="1:13" ht="11.25">
      <c r="A116" s="74"/>
      <c r="B116" s="72" t="s">
        <v>345</v>
      </c>
      <c r="C116" s="72"/>
      <c r="D116" s="72"/>
      <c r="E116" s="73">
        <f>SUM(E117:E120)</f>
        <v>115</v>
      </c>
      <c r="F116" s="73">
        <f aca="true" t="shared" si="17" ref="F116:M116">SUM(F117:F120)</f>
        <v>96</v>
      </c>
      <c r="G116" s="73">
        <f t="shared" si="17"/>
        <v>137</v>
      </c>
      <c r="H116" s="73">
        <f t="shared" si="17"/>
        <v>215</v>
      </c>
      <c r="I116" s="73">
        <f t="shared" si="17"/>
        <v>0</v>
      </c>
      <c r="J116" s="73">
        <f t="shared" si="17"/>
        <v>41</v>
      </c>
      <c r="K116" s="73">
        <f t="shared" si="17"/>
        <v>0</v>
      </c>
      <c r="L116" s="73">
        <f t="shared" si="17"/>
        <v>0</v>
      </c>
      <c r="M116" s="73">
        <f t="shared" si="17"/>
        <v>604</v>
      </c>
    </row>
    <row r="117" spans="1:13" ht="11.25">
      <c r="A117" s="74"/>
      <c r="C117" s="74" t="s">
        <v>462</v>
      </c>
      <c r="D117" s="74" t="s">
        <v>111</v>
      </c>
      <c r="E117" s="152">
        <v>6</v>
      </c>
      <c r="F117" s="152">
        <v>8</v>
      </c>
      <c r="G117" s="152">
        <v>25</v>
      </c>
      <c r="H117" s="152">
        <v>37</v>
      </c>
      <c r="I117" s="152">
        <v>0</v>
      </c>
      <c r="J117" s="152">
        <v>0</v>
      </c>
      <c r="K117" s="152">
        <v>0</v>
      </c>
      <c r="L117" s="152">
        <v>0</v>
      </c>
      <c r="M117" s="152">
        <v>76</v>
      </c>
    </row>
    <row r="118" spans="1:13" ht="11.25">
      <c r="A118" s="74"/>
      <c r="B118" s="74"/>
      <c r="C118" s="74" t="s">
        <v>463</v>
      </c>
      <c r="D118" s="74" t="s">
        <v>112</v>
      </c>
      <c r="E118" s="152">
        <v>20</v>
      </c>
      <c r="F118" s="152">
        <v>21</v>
      </c>
      <c r="G118" s="152">
        <v>25</v>
      </c>
      <c r="H118" s="152">
        <v>44</v>
      </c>
      <c r="I118" s="152">
        <v>0</v>
      </c>
      <c r="J118" s="152">
        <v>41</v>
      </c>
      <c r="K118" s="152">
        <v>0</v>
      </c>
      <c r="L118" s="152">
        <v>0</v>
      </c>
      <c r="M118" s="152">
        <v>151</v>
      </c>
    </row>
    <row r="119" spans="1:13" ht="11.25">
      <c r="A119" s="74"/>
      <c r="B119" s="74"/>
      <c r="C119" s="74" t="s">
        <v>464</v>
      </c>
      <c r="D119" s="74" t="s">
        <v>113</v>
      </c>
      <c r="E119" s="152">
        <v>16</v>
      </c>
      <c r="F119" s="152">
        <v>63</v>
      </c>
      <c r="G119" s="152">
        <v>80</v>
      </c>
      <c r="H119" s="152">
        <v>126</v>
      </c>
      <c r="I119" s="152">
        <v>0</v>
      </c>
      <c r="J119" s="152">
        <v>0</v>
      </c>
      <c r="K119" s="152">
        <v>0</v>
      </c>
      <c r="L119" s="152">
        <v>0</v>
      </c>
      <c r="M119" s="152">
        <v>285</v>
      </c>
    </row>
    <row r="120" spans="1:13" ht="11.25">
      <c r="A120" s="74"/>
      <c r="B120" s="74"/>
      <c r="C120" s="74" t="s">
        <v>195</v>
      </c>
      <c r="D120" s="74" t="s">
        <v>700</v>
      </c>
      <c r="E120" s="152">
        <v>73</v>
      </c>
      <c r="F120" s="152">
        <v>4</v>
      </c>
      <c r="G120" s="152">
        <v>7</v>
      </c>
      <c r="H120" s="152">
        <v>8</v>
      </c>
      <c r="I120" s="152">
        <v>0</v>
      </c>
      <c r="J120" s="152">
        <v>0</v>
      </c>
      <c r="K120" s="152">
        <v>0</v>
      </c>
      <c r="L120" s="152">
        <v>0</v>
      </c>
      <c r="M120" s="152">
        <v>92</v>
      </c>
    </row>
    <row r="121" spans="1:13" ht="11.25">
      <c r="A121" s="74"/>
      <c r="B121" s="72" t="s">
        <v>628</v>
      </c>
      <c r="C121" s="72"/>
      <c r="D121" s="72"/>
      <c r="E121" s="73">
        <f>SUM(E122:E128)</f>
        <v>37</v>
      </c>
      <c r="F121" s="73">
        <f aca="true" t="shared" si="18" ref="F121:M121">SUM(F122:F128)</f>
        <v>41</v>
      </c>
      <c r="G121" s="73">
        <f t="shared" si="18"/>
        <v>41</v>
      </c>
      <c r="H121" s="73">
        <f t="shared" si="18"/>
        <v>68</v>
      </c>
      <c r="I121" s="73">
        <f t="shared" si="18"/>
        <v>0</v>
      </c>
      <c r="J121" s="73">
        <f t="shared" si="18"/>
        <v>33</v>
      </c>
      <c r="K121" s="73">
        <f t="shared" si="18"/>
        <v>0</v>
      </c>
      <c r="L121" s="73">
        <f t="shared" si="18"/>
        <v>0</v>
      </c>
      <c r="M121" s="73">
        <f t="shared" si="18"/>
        <v>220</v>
      </c>
    </row>
    <row r="122" spans="1:13" ht="11.25">
      <c r="A122" s="74"/>
      <c r="C122" s="74" t="s">
        <v>451</v>
      </c>
      <c r="D122" s="74" t="s">
        <v>114</v>
      </c>
      <c r="E122" s="152">
        <v>3</v>
      </c>
      <c r="F122" s="152">
        <v>1</v>
      </c>
      <c r="G122" s="152">
        <v>1</v>
      </c>
      <c r="H122" s="152">
        <v>1</v>
      </c>
      <c r="I122" s="152">
        <v>0</v>
      </c>
      <c r="J122" s="152">
        <v>0</v>
      </c>
      <c r="K122" s="152">
        <v>0</v>
      </c>
      <c r="L122" s="152">
        <v>0</v>
      </c>
      <c r="M122" s="152">
        <v>6</v>
      </c>
    </row>
    <row r="123" spans="1:13" ht="11.25">
      <c r="A123" s="74"/>
      <c r="B123" s="74"/>
      <c r="C123" s="74" t="s">
        <v>452</v>
      </c>
      <c r="D123" s="74" t="s">
        <v>115</v>
      </c>
      <c r="E123" s="152">
        <v>4</v>
      </c>
      <c r="F123" s="152">
        <v>8</v>
      </c>
      <c r="G123" s="152">
        <v>5</v>
      </c>
      <c r="H123" s="152">
        <v>9</v>
      </c>
      <c r="I123" s="152">
        <v>0</v>
      </c>
      <c r="J123" s="152">
        <v>0</v>
      </c>
      <c r="K123" s="152">
        <v>0</v>
      </c>
      <c r="L123" s="152">
        <v>0</v>
      </c>
      <c r="M123" s="152">
        <v>26</v>
      </c>
    </row>
    <row r="124" spans="1:13" ht="11.25">
      <c r="A124" s="74"/>
      <c r="B124" s="74"/>
      <c r="C124" s="74" t="s">
        <v>453</v>
      </c>
      <c r="D124" s="74" t="s">
        <v>116</v>
      </c>
      <c r="E124" s="152">
        <v>2</v>
      </c>
      <c r="F124" s="152">
        <v>0</v>
      </c>
      <c r="G124" s="152">
        <v>2</v>
      </c>
      <c r="H124" s="152">
        <v>4</v>
      </c>
      <c r="I124" s="152">
        <v>0</v>
      </c>
      <c r="J124" s="152">
        <v>0</v>
      </c>
      <c r="K124" s="152">
        <v>0</v>
      </c>
      <c r="L124" s="152">
        <v>0</v>
      </c>
      <c r="M124" s="152">
        <v>8</v>
      </c>
    </row>
    <row r="125" spans="1:13" ht="11.25">
      <c r="A125" s="74"/>
      <c r="B125" s="74"/>
      <c r="C125" s="74" t="s">
        <v>454</v>
      </c>
      <c r="D125" s="74" t="s">
        <v>117</v>
      </c>
      <c r="E125" s="152">
        <v>3</v>
      </c>
      <c r="F125" s="152">
        <v>4</v>
      </c>
      <c r="G125" s="152">
        <v>0</v>
      </c>
      <c r="H125" s="152">
        <v>5</v>
      </c>
      <c r="I125" s="152">
        <v>0</v>
      </c>
      <c r="J125" s="152">
        <v>0</v>
      </c>
      <c r="K125" s="152">
        <v>0</v>
      </c>
      <c r="L125" s="152">
        <v>0</v>
      </c>
      <c r="M125" s="152">
        <v>12</v>
      </c>
    </row>
    <row r="126" spans="1:13" ht="11.25">
      <c r="A126" s="74"/>
      <c r="B126" s="74"/>
      <c r="C126" s="74" t="s">
        <v>455</v>
      </c>
      <c r="D126" s="74" t="s">
        <v>118</v>
      </c>
      <c r="E126" s="152">
        <v>0</v>
      </c>
      <c r="F126" s="152">
        <v>0</v>
      </c>
      <c r="G126" s="152">
        <v>0</v>
      </c>
      <c r="H126" s="152">
        <v>0</v>
      </c>
      <c r="I126" s="152">
        <v>0</v>
      </c>
      <c r="J126" s="152">
        <v>33</v>
      </c>
      <c r="K126" s="152">
        <v>0</v>
      </c>
      <c r="L126" s="152">
        <v>0</v>
      </c>
      <c r="M126" s="152">
        <v>33</v>
      </c>
    </row>
    <row r="127" spans="1:13" ht="11.25">
      <c r="A127" s="74"/>
      <c r="B127" s="74"/>
      <c r="C127" s="74" t="s">
        <v>456</v>
      </c>
      <c r="D127" s="74" t="s">
        <v>119</v>
      </c>
      <c r="E127" s="152">
        <v>4</v>
      </c>
      <c r="F127" s="152">
        <v>15</v>
      </c>
      <c r="G127" s="152">
        <v>14</v>
      </c>
      <c r="H127" s="152">
        <v>19</v>
      </c>
      <c r="I127" s="152">
        <v>0</v>
      </c>
      <c r="J127" s="152">
        <v>0</v>
      </c>
      <c r="K127" s="152">
        <v>0</v>
      </c>
      <c r="L127" s="152">
        <v>0</v>
      </c>
      <c r="M127" s="152">
        <v>52</v>
      </c>
    </row>
    <row r="128" spans="1:13" ht="11.25">
      <c r="A128" s="74"/>
      <c r="B128" s="74"/>
      <c r="C128" s="74" t="s">
        <v>457</v>
      </c>
      <c r="D128" s="74" t="s">
        <v>120</v>
      </c>
      <c r="E128" s="152">
        <v>21</v>
      </c>
      <c r="F128" s="152">
        <v>13</v>
      </c>
      <c r="G128" s="152">
        <v>19</v>
      </c>
      <c r="H128" s="152">
        <v>30</v>
      </c>
      <c r="I128" s="152">
        <v>0</v>
      </c>
      <c r="J128" s="152">
        <v>0</v>
      </c>
      <c r="K128" s="152">
        <v>0</v>
      </c>
      <c r="L128" s="152">
        <v>0</v>
      </c>
      <c r="M128" s="152">
        <v>83</v>
      </c>
    </row>
    <row r="129" spans="1:13" ht="11.25">
      <c r="A129" s="74"/>
      <c r="B129" s="72" t="s">
        <v>346</v>
      </c>
      <c r="C129" s="72"/>
      <c r="D129" s="72"/>
      <c r="E129" s="73">
        <f>SUM(E130:E136)</f>
        <v>113</v>
      </c>
      <c r="F129" s="73">
        <f aca="true" t="shared" si="19" ref="F129:M129">SUM(F130:F136)</f>
        <v>72</v>
      </c>
      <c r="G129" s="73">
        <f t="shared" si="19"/>
        <v>91</v>
      </c>
      <c r="H129" s="73">
        <f t="shared" si="19"/>
        <v>115</v>
      </c>
      <c r="I129" s="73">
        <f t="shared" si="19"/>
        <v>0</v>
      </c>
      <c r="J129" s="73">
        <f t="shared" si="19"/>
        <v>60</v>
      </c>
      <c r="K129" s="73">
        <f t="shared" si="19"/>
        <v>0</v>
      </c>
      <c r="L129" s="73">
        <f t="shared" si="19"/>
        <v>19</v>
      </c>
      <c r="M129" s="73">
        <f t="shared" si="19"/>
        <v>470</v>
      </c>
    </row>
    <row r="130" spans="1:13" ht="11.25">
      <c r="A130" s="74"/>
      <c r="C130" s="74" t="s">
        <v>465</v>
      </c>
      <c r="D130" s="74" t="s">
        <v>121</v>
      </c>
      <c r="E130" s="152">
        <v>0</v>
      </c>
      <c r="F130" s="152">
        <v>0</v>
      </c>
      <c r="G130" s="152"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19</v>
      </c>
      <c r="M130" s="152">
        <v>19</v>
      </c>
    </row>
    <row r="131" spans="1:13" ht="11.25">
      <c r="A131" s="74"/>
      <c r="B131" s="74"/>
      <c r="C131" s="74" t="s">
        <v>466</v>
      </c>
      <c r="D131" s="74" t="s">
        <v>122</v>
      </c>
      <c r="E131" s="152">
        <v>24</v>
      </c>
      <c r="F131" s="152">
        <v>10</v>
      </c>
      <c r="G131" s="152">
        <v>18</v>
      </c>
      <c r="H131" s="152">
        <v>18</v>
      </c>
      <c r="I131" s="152">
        <v>0</v>
      </c>
      <c r="J131" s="152">
        <v>45</v>
      </c>
      <c r="K131" s="152">
        <v>0</v>
      </c>
      <c r="L131" s="152">
        <v>0</v>
      </c>
      <c r="M131" s="152">
        <v>115</v>
      </c>
    </row>
    <row r="132" spans="1:13" ht="11.25">
      <c r="A132" s="74"/>
      <c r="B132" s="74"/>
      <c r="C132" s="74" t="s">
        <v>467</v>
      </c>
      <c r="D132" s="74" t="s">
        <v>196</v>
      </c>
      <c r="E132" s="152">
        <v>26</v>
      </c>
      <c r="F132" s="152">
        <v>25</v>
      </c>
      <c r="G132" s="152">
        <v>18</v>
      </c>
      <c r="H132" s="152">
        <v>22</v>
      </c>
      <c r="I132" s="152">
        <v>0</v>
      </c>
      <c r="J132" s="152">
        <v>3</v>
      </c>
      <c r="K132" s="152">
        <v>0</v>
      </c>
      <c r="L132" s="152">
        <v>0</v>
      </c>
      <c r="M132" s="152">
        <v>94</v>
      </c>
    </row>
    <row r="133" spans="1:13" ht="11.25">
      <c r="A133" s="74"/>
      <c r="B133" s="74"/>
      <c r="C133" s="74" t="s">
        <v>610</v>
      </c>
      <c r="D133" s="74" t="s">
        <v>123</v>
      </c>
      <c r="E133" s="152">
        <v>1</v>
      </c>
      <c r="F133" s="152">
        <v>1</v>
      </c>
      <c r="G133" s="152">
        <v>1</v>
      </c>
      <c r="H133" s="152">
        <v>3</v>
      </c>
      <c r="I133" s="152">
        <v>0</v>
      </c>
      <c r="J133" s="152">
        <v>0</v>
      </c>
      <c r="K133" s="152">
        <v>0</v>
      </c>
      <c r="L133" s="152">
        <v>0</v>
      </c>
      <c r="M133" s="152">
        <v>6</v>
      </c>
    </row>
    <row r="134" spans="1:13" ht="11.25">
      <c r="A134" s="74"/>
      <c r="B134" s="74"/>
      <c r="C134" s="74" t="s">
        <v>197</v>
      </c>
      <c r="D134" s="74" t="s">
        <v>198</v>
      </c>
      <c r="E134" s="152">
        <v>0</v>
      </c>
      <c r="F134" s="152">
        <v>0</v>
      </c>
      <c r="G134" s="152">
        <v>0</v>
      </c>
      <c r="H134" s="152">
        <v>0</v>
      </c>
      <c r="I134" s="152">
        <v>0</v>
      </c>
      <c r="J134" s="152">
        <v>1</v>
      </c>
      <c r="K134" s="152">
        <v>0</v>
      </c>
      <c r="L134" s="152">
        <v>0</v>
      </c>
      <c r="M134" s="152">
        <v>1</v>
      </c>
    </row>
    <row r="135" spans="1:13" ht="11.25">
      <c r="A135" s="74"/>
      <c r="B135" s="74"/>
      <c r="C135" s="74" t="s">
        <v>468</v>
      </c>
      <c r="D135" s="74" t="s">
        <v>124</v>
      </c>
      <c r="E135" s="152">
        <v>62</v>
      </c>
      <c r="F135" s="152">
        <v>36</v>
      </c>
      <c r="G135" s="152">
        <v>54</v>
      </c>
      <c r="H135" s="152">
        <v>72</v>
      </c>
      <c r="I135" s="152">
        <v>0</v>
      </c>
      <c r="J135" s="152">
        <v>0</v>
      </c>
      <c r="K135" s="152">
        <v>0</v>
      </c>
      <c r="L135" s="152">
        <v>0</v>
      </c>
      <c r="M135" s="152">
        <v>224</v>
      </c>
    </row>
    <row r="136" spans="1:13" ht="11.25">
      <c r="A136" s="74"/>
      <c r="B136" s="74"/>
      <c r="C136" s="74" t="s">
        <v>469</v>
      </c>
      <c r="D136" s="74" t="s">
        <v>199</v>
      </c>
      <c r="E136" s="152">
        <v>0</v>
      </c>
      <c r="F136" s="152">
        <v>0</v>
      </c>
      <c r="G136" s="152">
        <v>0</v>
      </c>
      <c r="H136" s="152">
        <v>0</v>
      </c>
      <c r="I136" s="152">
        <v>0</v>
      </c>
      <c r="J136" s="152">
        <v>11</v>
      </c>
      <c r="K136" s="152">
        <v>0</v>
      </c>
      <c r="L136" s="152">
        <v>0</v>
      </c>
      <c r="M136" s="152">
        <v>11</v>
      </c>
    </row>
    <row r="137" spans="1:13" ht="11.25">
      <c r="A137" s="74"/>
      <c r="B137" s="72" t="s">
        <v>347</v>
      </c>
      <c r="C137" s="72"/>
      <c r="D137" s="72"/>
      <c r="E137" s="73">
        <f>E138</f>
        <v>5</v>
      </c>
      <c r="F137" s="73">
        <f aca="true" t="shared" si="20" ref="F137:M137">F138</f>
        <v>10</v>
      </c>
      <c r="G137" s="73">
        <f t="shared" si="20"/>
        <v>21</v>
      </c>
      <c r="H137" s="73">
        <f t="shared" si="20"/>
        <v>21</v>
      </c>
      <c r="I137" s="73">
        <f t="shared" si="20"/>
        <v>0</v>
      </c>
      <c r="J137" s="73">
        <f t="shared" si="20"/>
        <v>0</v>
      </c>
      <c r="K137" s="73">
        <f t="shared" si="20"/>
        <v>0</v>
      </c>
      <c r="L137" s="73">
        <f t="shared" si="20"/>
        <v>0</v>
      </c>
      <c r="M137" s="73">
        <f t="shared" si="20"/>
        <v>57</v>
      </c>
    </row>
    <row r="138" spans="1:13" ht="11.25">
      <c r="A138" s="74"/>
      <c r="C138" s="74" t="s">
        <v>470</v>
      </c>
      <c r="D138" s="74" t="s">
        <v>125</v>
      </c>
      <c r="E138" s="152">
        <v>5</v>
      </c>
      <c r="F138" s="152">
        <v>10</v>
      </c>
      <c r="G138" s="152">
        <v>21</v>
      </c>
      <c r="H138" s="152">
        <v>21</v>
      </c>
      <c r="I138" s="152">
        <v>0</v>
      </c>
      <c r="J138" s="152">
        <v>0</v>
      </c>
      <c r="K138" s="152">
        <v>0</v>
      </c>
      <c r="L138" s="152">
        <v>0</v>
      </c>
      <c r="M138" s="152">
        <v>57</v>
      </c>
    </row>
    <row r="139" spans="1:13" ht="11.25">
      <c r="A139" s="74"/>
      <c r="B139" s="72" t="s">
        <v>348</v>
      </c>
      <c r="C139" s="72"/>
      <c r="D139" s="72"/>
      <c r="E139" s="73">
        <f>SUM(E140:E143)</f>
        <v>46</v>
      </c>
      <c r="F139" s="73">
        <f aca="true" t="shared" si="21" ref="F139:M139">SUM(F140:F143)</f>
        <v>25</v>
      </c>
      <c r="G139" s="73">
        <f t="shared" si="21"/>
        <v>31</v>
      </c>
      <c r="H139" s="73">
        <f t="shared" si="21"/>
        <v>28</v>
      </c>
      <c r="I139" s="73">
        <f t="shared" si="21"/>
        <v>0</v>
      </c>
      <c r="J139" s="73">
        <f t="shared" si="21"/>
        <v>0</v>
      </c>
      <c r="K139" s="73">
        <f t="shared" si="21"/>
        <v>0</v>
      </c>
      <c r="L139" s="73">
        <f t="shared" si="21"/>
        <v>0</v>
      </c>
      <c r="M139" s="73">
        <f t="shared" si="21"/>
        <v>130</v>
      </c>
    </row>
    <row r="140" spans="1:13" ht="11.25">
      <c r="A140" s="74"/>
      <c r="C140" s="74" t="s">
        <v>471</v>
      </c>
      <c r="D140" s="74" t="s">
        <v>126</v>
      </c>
      <c r="E140" s="152">
        <v>13</v>
      </c>
      <c r="F140" s="152">
        <v>8</v>
      </c>
      <c r="G140" s="152">
        <v>8</v>
      </c>
      <c r="H140" s="152">
        <v>5</v>
      </c>
      <c r="I140" s="152">
        <v>0</v>
      </c>
      <c r="J140" s="152">
        <v>0</v>
      </c>
      <c r="K140" s="152">
        <v>0</v>
      </c>
      <c r="L140" s="152">
        <v>0</v>
      </c>
      <c r="M140" s="152">
        <v>34</v>
      </c>
    </row>
    <row r="141" spans="1:13" ht="11.25">
      <c r="A141" s="74"/>
      <c r="B141" s="74"/>
      <c r="C141" s="74" t="s">
        <v>472</v>
      </c>
      <c r="D141" s="74" t="s">
        <v>127</v>
      </c>
      <c r="E141" s="152">
        <v>0</v>
      </c>
      <c r="F141" s="152">
        <v>0</v>
      </c>
      <c r="G141" s="152">
        <v>2</v>
      </c>
      <c r="H141" s="152">
        <v>4</v>
      </c>
      <c r="I141" s="152">
        <v>0</v>
      </c>
      <c r="J141" s="152">
        <v>0</v>
      </c>
      <c r="K141" s="152">
        <v>0</v>
      </c>
      <c r="L141" s="152">
        <v>0</v>
      </c>
      <c r="M141" s="152">
        <v>6</v>
      </c>
    </row>
    <row r="142" spans="1:13" ht="11.25">
      <c r="A142" s="74"/>
      <c r="B142" s="74"/>
      <c r="C142" s="74" t="s">
        <v>473</v>
      </c>
      <c r="D142" s="74" t="s">
        <v>128</v>
      </c>
      <c r="E142" s="152">
        <v>19</v>
      </c>
      <c r="F142" s="152">
        <v>14</v>
      </c>
      <c r="G142" s="152">
        <v>10</v>
      </c>
      <c r="H142" s="152">
        <v>4</v>
      </c>
      <c r="I142" s="152">
        <v>0</v>
      </c>
      <c r="J142" s="152">
        <v>0</v>
      </c>
      <c r="K142" s="152">
        <v>0</v>
      </c>
      <c r="L142" s="152">
        <v>0</v>
      </c>
      <c r="M142" s="152">
        <v>47</v>
      </c>
    </row>
    <row r="143" spans="1:13" ht="11.25">
      <c r="A143" s="74"/>
      <c r="B143" s="74"/>
      <c r="C143" s="74" t="s">
        <v>474</v>
      </c>
      <c r="D143" s="74" t="s">
        <v>129</v>
      </c>
      <c r="E143" s="152">
        <v>14</v>
      </c>
      <c r="F143" s="152">
        <v>3</v>
      </c>
      <c r="G143" s="152">
        <v>11</v>
      </c>
      <c r="H143" s="152">
        <v>15</v>
      </c>
      <c r="I143" s="152">
        <v>0</v>
      </c>
      <c r="J143" s="152">
        <v>0</v>
      </c>
      <c r="K143" s="152">
        <v>0</v>
      </c>
      <c r="L143" s="152">
        <v>0</v>
      </c>
      <c r="M143" s="152">
        <v>43</v>
      </c>
    </row>
    <row r="144" spans="1:13" ht="11.25">
      <c r="A144" s="74"/>
      <c r="B144" s="72" t="s">
        <v>349</v>
      </c>
      <c r="C144" s="72"/>
      <c r="D144" s="72"/>
      <c r="E144" s="73">
        <f>SUM(E145:E150)</f>
        <v>60</v>
      </c>
      <c r="F144" s="73">
        <f aca="true" t="shared" si="22" ref="F144:M144">SUM(F145:F150)</f>
        <v>72</v>
      </c>
      <c r="G144" s="73">
        <f t="shared" si="22"/>
        <v>94</v>
      </c>
      <c r="H144" s="73">
        <f t="shared" si="22"/>
        <v>122</v>
      </c>
      <c r="I144" s="73">
        <f t="shared" si="22"/>
        <v>0</v>
      </c>
      <c r="J144" s="73">
        <f t="shared" si="22"/>
        <v>38</v>
      </c>
      <c r="K144" s="73">
        <f t="shared" si="22"/>
        <v>0</v>
      </c>
      <c r="L144" s="73">
        <f t="shared" si="22"/>
        <v>0</v>
      </c>
      <c r="M144" s="73">
        <f t="shared" si="22"/>
        <v>386</v>
      </c>
    </row>
    <row r="145" spans="1:13" ht="11.25">
      <c r="A145" s="74"/>
      <c r="C145" s="74" t="s">
        <v>475</v>
      </c>
      <c r="D145" s="74" t="s">
        <v>130</v>
      </c>
      <c r="E145" s="152">
        <v>50</v>
      </c>
      <c r="F145" s="152">
        <v>60</v>
      </c>
      <c r="G145" s="152">
        <v>82</v>
      </c>
      <c r="H145" s="152">
        <v>107</v>
      </c>
      <c r="I145" s="152">
        <v>0</v>
      </c>
      <c r="J145" s="152">
        <v>10</v>
      </c>
      <c r="K145" s="152">
        <v>0</v>
      </c>
      <c r="L145" s="152">
        <v>0</v>
      </c>
      <c r="M145" s="152">
        <v>309</v>
      </c>
    </row>
    <row r="146" spans="1:13" ht="11.25">
      <c r="A146" s="74"/>
      <c r="B146" s="74"/>
      <c r="C146" s="74" t="s">
        <v>476</v>
      </c>
      <c r="D146" s="74" t="s">
        <v>131</v>
      </c>
      <c r="E146" s="152">
        <v>1</v>
      </c>
      <c r="F146" s="152">
        <v>1</v>
      </c>
      <c r="G146" s="152">
        <v>2</v>
      </c>
      <c r="H146" s="152">
        <v>5</v>
      </c>
      <c r="I146" s="152">
        <v>0</v>
      </c>
      <c r="J146" s="152">
        <v>4</v>
      </c>
      <c r="K146" s="152">
        <v>0</v>
      </c>
      <c r="L146" s="152">
        <v>0</v>
      </c>
      <c r="M146" s="152">
        <v>13</v>
      </c>
    </row>
    <row r="147" spans="1:13" ht="11.25">
      <c r="A147" s="74"/>
      <c r="B147" s="74"/>
      <c r="C147" s="74" t="s">
        <v>477</v>
      </c>
      <c r="D147" s="74" t="s">
        <v>132</v>
      </c>
      <c r="E147" s="152">
        <v>0</v>
      </c>
      <c r="F147" s="152">
        <v>0</v>
      </c>
      <c r="G147" s="152">
        <v>0</v>
      </c>
      <c r="H147" s="152">
        <v>0</v>
      </c>
      <c r="I147" s="152">
        <v>0</v>
      </c>
      <c r="J147" s="152">
        <v>11</v>
      </c>
      <c r="K147" s="152">
        <v>0</v>
      </c>
      <c r="L147" s="152">
        <v>0</v>
      </c>
      <c r="M147" s="152">
        <v>11</v>
      </c>
    </row>
    <row r="148" spans="1:13" ht="11.25">
      <c r="A148" s="74"/>
      <c r="B148" s="74"/>
      <c r="C148" s="74" t="s">
        <v>478</v>
      </c>
      <c r="D148" s="74" t="s">
        <v>200</v>
      </c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13</v>
      </c>
      <c r="K148" s="152">
        <v>0</v>
      </c>
      <c r="L148" s="152">
        <v>0</v>
      </c>
      <c r="M148" s="152">
        <v>13</v>
      </c>
    </row>
    <row r="149" spans="1:13" ht="11.25">
      <c r="A149" s="74"/>
      <c r="B149" s="74"/>
      <c r="C149" s="74" t="s">
        <v>479</v>
      </c>
      <c r="D149" s="74" t="s">
        <v>201</v>
      </c>
      <c r="E149" s="152">
        <v>7</v>
      </c>
      <c r="F149" s="152">
        <v>6</v>
      </c>
      <c r="G149" s="152">
        <v>8</v>
      </c>
      <c r="H149" s="152">
        <v>7</v>
      </c>
      <c r="I149" s="152">
        <v>0</v>
      </c>
      <c r="J149" s="152">
        <v>0</v>
      </c>
      <c r="K149" s="152">
        <v>0</v>
      </c>
      <c r="L149" s="152">
        <v>0</v>
      </c>
      <c r="M149" s="152">
        <v>28</v>
      </c>
    </row>
    <row r="150" spans="1:13" ht="11.25">
      <c r="A150" s="74"/>
      <c r="B150" s="74"/>
      <c r="C150" s="74" t="s">
        <v>611</v>
      </c>
      <c r="D150" s="74" t="s">
        <v>202</v>
      </c>
      <c r="E150" s="152">
        <v>2</v>
      </c>
      <c r="F150" s="152">
        <v>5</v>
      </c>
      <c r="G150" s="152">
        <v>2</v>
      </c>
      <c r="H150" s="152">
        <v>3</v>
      </c>
      <c r="I150" s="152">
        <v>0</v>
      </c>
      <c r="J150" s="152">
        <v>0</v>
      </c>
      <c r="K150" s="152">
        <v>0</v>
      </c>
      <c r="L150" s="152">
        <v>0</v>
      </c>
      <c r="M150" s="152">
        <v>12</v>
      </c>
    </row>
    <row r="151" spans="1:13" ht="11.25">
      <c r="A151" s="74"/>
      <c r="B151" s="72" t="s">
        <v>350</v>
      </c>
      <c r="C151" s="72"/>
      <c r="D151" s="72"/>
      <c r="E151" s="73">
        <f aca="true" t="shared" si="23" ref="E151:L151">SUM(E152:E158)</f>
        <v>177</v>
      </c>
      <c r="F151" s="73">
        <f t="shared" si="23"/>
        <v>89</v>
      </c>
      <c r="G151" s="73">
        <f t="shared" si="23"/>
        <v>120</v>
      </c>
      <c r="H151" s="73">
        <f t="shared" si="23"/>
        <v>124</v>
      </c>
      <c r="I151" s="73">
        <f t="shared" si="23"/>
        <v>0</v>
      </c>
      <c r="J151" s="73">
        <f t="shared" si="23"/>
        <v>68</v>
      </c>
      <c r="K151" s="73">
        <f t="shared" si="23"/>
        <v>22</v>
      </c>
      <c r="L151" s="73">
        <f t="shared" si="23"/>
        <v>36</v>
      </c>
      <c r="M151" s="73">
        <f>SUM(M152:M158)</f>
        <v>636</v>
      </c>
    </row>
    <row r="152" spans="1:13" ht="11.25">
      <c r="A152" s="74"/>
      <c r="C152" s="74" t="s">
        <v>480</v>
      </c>
      <c r="D152" s="74" t="s">
        <v>134</v>
      </c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24</v>
      </c>
      <c r="K152" s="152">
        <v>0</v>
      </c>
      <c r="L152" s="152">
        <v>0</v>
      </c>
      <c r="M152" s="152">
        <v>24</v>
      </c>
    </row>
    <row r="153" spans="1:13" ht="11.25">
      <c r="A153" s="74"/>
      <c r="B153" s="74"/>
      <c r="C153" s="74" t="s">
        <v>481</v>
      </c>
      <c r="D153" s="74" t="s">
        <v>135</v>
      </c>
      <c r="E153" s="152">
        <v>177</v>
      </c>
      <c r="F153" s="152">
        <v>89</v>
      </c>
      <c r="G153" s="152">
        <v>120</v>
      </c>
      <c r="H153" s="152">
        <v>124</v>
      </c>
      <c r="I153" s="152">
        <v>0</v>
      </c>
      <c r="J153" s="152">
        <v>0</v>
      </c>
      <c r="K153" s="152">
        <v>0</v>
      </c>
      <c r="L153" s="152">
        <v>0</v>
      </c>
      <c r="M153" s="152">
        <v>510</v>
      </c>
    </row>
    <row r="154" spans="1:13" ht="11.25">
      <c r="A154" s="74"/>
      <c r="B154" s="74"/>
      <c r="C154" s="74" t="s">
        <v>482</v>
      </c>
      <c r="D154" s="74" t="s">
        <v>136</v>
      </c>
      <c r="E154" s="152">
        <v>0</v>
      </c>
      <c r="F154" s="152">
        <v>0</v>
      </c>
      <c r="G154" s="152">
        <v>0</v>
      </c>
      <c r="H154" s="152">
        <v>0</v>
      </c>
      <c r="I154" s="152">
        <v>0</v>
      </c>
      <c r="J154" s="152">
        <v>11</v>
      </c>
      <c r="K154" s="152">
        <v>0</v>
      </c>
      <c r="L154" s="152">
        <v>0</v>
      </c>
      <c r="M154" s="152">
        <v>11</v>
      </c>
    </row>
    <row r="155" spans="1:13" ht="11.25">
      <c r="A155" s="74"/>
      <c r="B155" s="74"/>
      <c r="C155" s="74" t="s">
        <v>483</v>
      </c>
      <c r="D155" s="74" t="s">
        <v>137</v>
      </c>
      <c r="E155" s="152">
        <v>0</v>
      </c>
      <c r="F155" s="152">
        <v>0</v>
      </c>
      <c r="G155" s="152">
        <v>0</v>
      </c>
      <c r="H155" s="152">
        <v>0</v>
      </c>
      <c r="I155" s="152">
        <v>0</v>
      </c>
      <c r="J155" s="152">
        <v>17</v>
      </c>
      <c r="K155" s="152">
        <v>0</v>
      </c>
      <c r="L155" s="152">
        <v>0</v>
      </c>
      <c r="M155" s="152">
        <v>17</v>
      </c>
    </row>
    <row r="156" spans="1:13" ht="11.25">
      <c r="A156" s="74"/>
      <c r="B156" s="74"/>
      <c r="C156" s="74" t="s">
        <v>484</v>
      </c>
      <c r="D156" s="74" t="s">
        <v>138</v>
      </c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5</v>
      </c>
      <c r="K156" s="152">
        <v>0</v>
      </c>
      <c r="L156" s="152">
        <v>0</v>
      </c>
      <c r="M156" s="152">
        <v>5</v>
      </c>
    </row>
    <row r="157" spans="1:13" ht="11.25">
      <c r="A157" s="74"/>
      <c r="B157" s="74"/>
      <c r="C157" s="74" t="s">
        <v>485</v>
      </c>
      <c r="D157" s="74" t="s">
        <v>139</v>
      </c>
      <c r="E157" s="152">
        <v>0</v>
      </c>
      <c r="F157" s="152">
        <v>0</v>
      </c>
      <c r="G157" s="152">
        <v>0</v>
      </c>
      <c r="H157" s="152">
        <v>0</v>
      </c>
      <c r="I157" s="152">
        <v>0</v>
      </c>
      <c r="J157" s="152">
        <v>11</v>
      </c>
      <c r="K157" s="152">
        <v>0</v>
      </c>
      <c r="L157" s="152">
        <v>0</v>
      </c>
      <c r="M157" s="152">
        <v>11</v>
      </c>
    </row>
    <row r="158" spans="1:13" ht="11.25">
      <c r="A158" s="74"/>
      <c r="B158" s="74"/>
      <c r="C158" s="74" t="s">
        <v>486</v>
      </c>
      <c r="D158" s="74" t="s">
        <v>140</v>
      </c>
      <c r="E158" s="152">
        <v>0</v>
      </c>
      <c r="F158" s="152">
        <v>0</v>
      </c>
      <c r="G158" s="152">
        <v>0</v>
      </c>
      <c r="H158" s="152">
        <v>0</v>
      </c>
      <c r="I158" s="152">
        <v>0</v>
      </c>
      <c r="J158" s="152">
        <v>0</v>
      </c>
      <c r="K158" s="152">
        <v>22</v>
      </c>
      <c r="L158" s="152">
        <v>36</v>
      </c>
      <c r="M158" s="152">
        <v>58</v>
      </c>
    </row>
    <row r="159" spans="1:13" ht="11.25">
      <c r="A159" s="74"/>
      <c r="B159" s="72" t="s">
        <v>612</v>
      </c>
      <c r="C159" s="72"/>
      <c r="D159" s="72"/>
      <c r="E159" s="73">
        <f>SUM(E160:E173)</f>
        <v>165</v>
      </c>
      <c r="F159" s="73">
        <f aca="true" t="shared" si="24" ref="F159:M159">SUM(F160:F173)</f>
        <v>166</v>
      </c>
      <c r="G159" s="73">
        <f t="shared" si="24"/>
        <v>212</v>
      </c>
      <c r="H159" s="73">
        <f t="shared" si="24"/>
        <v>264</v>
      </c>
      <c r="I159" s="73">
        <f t="shared" si="24"/>
        <v>0</v>
      </c>
      <c r="J159" s="73">
        <f t="shared" si="24"/>
        <v>78</v>
      </c>
      <c r="K159" s="73">
        <f t="shared" si="24"/>
        <v>0</v>
      </c>
      <c r="L159" s="73">
        <f t="shared" si="24"/>
        <v>0</v>
      </c>
      <c r="M159" s="73">
        <f t="shared" si="24"/>
        <v>885</v>
      </c>
    </row>
    <row r="160" spans="1:13" ht="11.25">
      <c r="A160" s="74"/>
      <c r="C160" s="74" t="s">
        <v>431</v>
      </c>
      <c r="D160" s="74" t="s">
        <v>141</v>
      </c>
      <c r="E160" s="152">
        <v>12</v>
      </c>
      <c r="F160" s="152">
        <v>1</v>
      </c>
      <c r="G160" s="152">
        <v>2</v>
      </c>
      <c r="H160" s="152">
        <v>0</v>
      </c>
      <c r="I160" s="152">
        <v>0</v>
      </c>
      <c r="J160" s="152">
        <v>0</v>
      </c>
      <c r="K160" s="152">
        <v>0</v>
      </c>
      <c r="L160" s="152">
        <v>0</v>
      </c>
      <c r="M160" s="152">
        <v>15</v>
      </c>
    </row>
    <row r="161" spans="1:13" ht="11.25">
      <c r="A161" s="74"/>
      <c r="B161" s="74"/>
      <c r="C161" s="74" t="s">
        <v>432</v>
      </c>
      <c r="D161" s="74" t="s">
        <v>142</v>
      </c>
      <c r="E161" s="152">
        <v>21</v>
      </c>
      <c r="F161" s="152">
        <v>14</v>
      </c>
      <c r="G161" s="152">
        <v>14</v>
      </c>
      <c r="H161" s="152">
        <v>17</v>
      </c>
      <c r="I161" s="152">
        <v>0</v>
      </c>
      <c r="J161" s="152">
        <v>0</v>
      </c>
      <c r="K161" s="152">
        <v>0</v>
      </c>
      <c r="L161" s="152">
        <v>0</v>
      </c>
      <c r="M161" s="152">
        <v>66</v>
      </c>
    </row>
    <row r="162" spans="1:13" ht="11.25">
      <c r="A162" s="74"/>
      <c r="B162" s="74"/>
      <c r="C162" s="74" t="s">
        <v>433</v>
      </c>
      <c r="D162" s="74" t="s">
        <v>143</v>
      </c>
      <c r="E162" s="152">
        <v>22</v>
      </c>
      <c r="F162" s="152">
        <v>27</v>
      </c>
      <c r="G162" s="152">
        <v>21</v>
      </c>
      <c r="H162" s="152">
        <v>21</v>
      </c>
      <c r="I162" s="152">
        <v>0</v>
      </c>
      <c r="J162" s="152">
        <v>0</v>
      </c>
      <c r="K162" s="152">
        <v>0</v>
      </c>
      <c r="L162" s="152">
        <v>0</v>
      </c>
      <c r="M162" s="152">
        <v>91</v>
      </c>
    </row>
    <row r="163" spans="1:13" ht="11.25">
      <c r="A163" s="74"/>
      <c r="B163" s="74"/>
      <c r="C163" s="74" t="s">
        <v>602</v>
      </c>
      <c r="D163" s="74" t="s">
        <v>144</v>
      </c>
      <c r="E163" s="152">
        <v>5</v>
      </c>
      <c r="F163" s="152">
        <v>9</v>
      </c>
      <c r="G163" s="152">
        <v>9</v>
      </c>
      <c r="H163" s="152">
        <v>9</v>
      </c>
      <c r="I163" s="152">
        <v>0</v>
      </c>
      <c r="J163" s="152">
        <v>0</v>
      </c>
      <c r="K163" s="152">
        <v>0</v>
      </c>
      <c r="L163" s="152">
        <v>0</v>
      </c>
      <c r="M163" s="152">
        <v>32</v>
      </c>
    </row>
    <row r="164" spans="1:13" ht="11.25">
      <c r="A164" s="74"/>
      <c r="B164" s="74"/>
      <c r="C164" s="74" t="s">
        <v>434</v>
      </c>
      <c r="D164" s="74" t="s">
        <v>145</v>
      </c>
      <c r="E164" s="152">
        <v>5</v>
      </c>
      <c r="F164" s="152">
        <v>0</v>
      </c>
      <c r="G164" s="152">
        <v>5</v>
      </c>
      <c r="H164" s="152">
        <v>21</v>
      </c>
      <c r="I164" s="152">
        <v>0</v>
      </c>
      <c r="J164" s="152">
        <v>0</v>
      </c>
      <c r="K164" s="152">
        <v>0</v>
      </c>
      <c r="L164" s="152">
        <v>0</v>
      </c>
      <c r="M164" s="152">
        <v>31</v>
      </c>
    </row>
    <row r="165" spans="1:13" ht="11.25">
      <c r="A165" s="74"/>
      <c r="B165" s="74"/>
      <c r="C165" s="74" t="s">
        <v>599</v>
      </c>
      <c r="D165" s="74" t="s">
        <v>146</v>
      </c>
      <c r="E165" s="152">
        <v>7</v>
      </c>
      <c r="F165" s="152">
        <v>7</v>
      </c>
      <c r="G165" s="152">
        <v>19</v>
      </c>
      <c r="H165" s="152">
        <v>11</v>
      </c>
      <c r="I165" s="152">
        <v>0</v>
      </c>
      <c r="J165" s="152">
        <v>0</v>
      </c>
      <c r="K165" s="152">
        <v>0</v>
      </c>
      <c r="L165" s="152">
        <v>0</v>
      </c>
      <c r="M165" s="152">
        <v>44</v>
      </c>
    </row>
    <row r="166" spans="1:13" ht="11.25">
      <c r="A166" s="74"/>
      <c r="B166" s="74"/>
      <c r="C166" s="74" t="s">
        <v>600</v>
      </c>
      <c r="D166" s="74" t="s">
        <v>147</v>
      </c>
      <c r="E166" s="152">
        <v>9</v>
      </c>
      <c r="F166" s="152">
        <v>10</v>
      </c>
      <c r="G166" s="152">
        <v>12</v>
      </c>
      <c r="H166" s="152">
        <v>16</v>
      </c>
      <c r="I166" s="152">
        <v>0</v>
      </c>
      <c r="J166" s="152">
        <v>0</v>
      </c>
      <c r="K166" s="152">
        <v>0</v>
      </c>
      <c r="L166" s="152">
        <v>0</v>
      </c>
      <c r="M166" s="152">
        <v>47</v>
      </c>
    </row>
    <row r="167" spans="1:13" ht="11.25">
      <c r="A167" s="74"/>
      <c r="B167" s="74"/>
      <c r="C167" s="74" t="s">
        <v>435</v>
      </c>
      <c r="D167" s="74" t="s">
        <v>148</v>
      </c>
      <c r="E167" s="152">
        <v>10</v>
      </c>
      <c r="F167" s="152">
        <v>14</v>
      </c>
      <c r="G167" s="152">
        <v>15</v>
      </c>
      <c r="H167" s="152">
        <v>27</v>
      </c>
      <c r="I167" s="152">
        <v>0</v>
      </c>
      <c r="J167" s="152">
        <v>0</v>
      </c>
      <c r="K167" s="152">
        <v>0</v>
      </c>
      <c r="L167" s="152">
        <v>0</v>
      </c>
      <c r="M167" s="152">
        <v>66</v>
      </c>
    </row>
    <row r="168" spans="1:13" ht="11.25">
      <c r="A168" s="74"/>
      <c r="B168" s="74"/>
      <c r="C168" s="74" t="s">
        <v>436</v>
      </c>
      <c r="D168" s="74" t="s">
        <v>149</v>
      </c>
      <c r="E168" s="152">
        <v>36</v>
      </c>
      <c r="F168" s="152">
        <v>48</v>
      </c>
      <c r="G168" s="152">
        <v>69</v>
      </c>
      <c r="H168" s="152">
        <v>73</v>
      </c>
      <c r="I168" s="152">
        <v>0</v>
      </c>
      <c r="J168" s="152">
        <v>0</v>
      </c>
      <c r="K168" s="152">
        <v>0</v>
      </c>
      <c r="L168" s="152">
        <v>0</v>
      </c>
      <c r="M168" s="152">
        <v>226</v>
      </c>
    </row>
    <row r="169" spans="1:13" ht="11.25">
      <c r="A169" s="74"/>
      <c r="B169" s="74"/>
      <c r="C169" s="74" t="s">
        <v>437</v>
      </c>
      <c r="D169" s="74" t="s">
        <v>150</v>
      </c>
      <c r="E169" s="152">
        <v>0</v>
      </c>
      <c r="F169" s="152">
        <v>0</v>
      </c>
      <c r="G169" s="152">
        <v>0</v>
      </c>
      <c r="H169" s="152">
        <v>0</v>
      </c>
      <c r="I169" s="152">
        <v>0</v>
      </c>
      <c r="J169" s="152">
        <v>78</v>
      </c>
      <c r="K169" s="152">
        <v>0</v>
      </c>
      <c r="L169" s="152">
        <v>0</v>
      </c>
      <c r="M169" s="152">
        <v>78</v>
      </c>
    </row>
    <row r="170" spans="1:13" ht="11.25">
      <c r="A170" s="74"/>
      <c r="B170" s="74"/>
      <c r="C170" s="74" t="s">
        <v>438</v>
      </c>
      <c r="D170" s="74" t="s">
        <v>151</v>
      </c>
      <c r="E170" s="152">
        <v>28</v>
      </c>
      <c r="F170" s="152">
        <v>30</v>
      </c>
      <c r="G170" s="152">
        <v>38</v>
      </c>
      <c r="H170" s="152">
        <v>60</v>
      </c>
      <c r="I170" s="152">
        <v>0</v>
      </c>
      <c r="J170" s="152">
        <v>0</v>
      </c>
      <c r="K170" s="152">
        <v>0</v>
      </c>
      <c r="L170" s="152">
        <v>0</v>
      </c>
      <c r="M170" s="152">
        <v>156</v>
      </c>
    </row>
    <row r="171" spans="1:13" ht="11.25">
      <c r="A171" s="74"/>
      <c r="B171" s="74"/>
      <c r="C171" s="74" t="s">
        <v>203</v>
      </c>
      <c r="D171" s="74" t="s">
        <v>709</v>
      </c>
      <c r="E171" s="152">
        <v>3</v>
      </c>
      <c r="F171" s="152">
        <v>0</v>
      </c>
      <c r="G171" s="152">
        <v>2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5</v>
      </c>
    </row>
    <row r="172" spans="1:13" ht="11.25">
      <c r="A172" s="74"/>
      <c r="B172" s="74"/>
      <c r="C172" s="74" t="s">
        <v>204</v>
      </c>
      <c r="D172" s="74" t="s">
        <v>710</v>
      </c>
      <c r="E172" s="152">
        <v>2</v>
      </c>
      <c r="F172" s="152">
        <v>0</v>
      </c>
      <c r="G172" s="152"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2</v>
      </c>
    </row>
    <row r="173" spans="1:13" ht="11.25">
      <c r="A173" s="74"/>
      <c r="B173" s="74"/>
      <c r="C173" s="74" t="s">
        <v>439</v>
      </c>
      <c r="D173" s="74" t="s">
        <v>152</v>
      </c>
      <c r="E173" s="152">
        <v>5</v>
      </c>
      <c r="F173" s="152">
        <v>6</v>
      </c>
      <c r="G173" s="152">
        <v>6</v>
      </c>
      <c r="H173" s="152">
        <v>9</v>
      </c>
      <c r="I173" s="152">
        <v>0</v>
      </c>
      <c r="J173" s="152">
        <v>0</v>
      </c>
      <c r="K173" s="152">
        <v>0</v>
      </c>
      <c r="L173" s="152">
        <v>0</v>
      </c>
      <c r="M173" s="152">
        <v>26</v>
      </c>
    </row>
    <row r="174" spans="1:13" ht="11.25">
      <c r="A174" s="74"/>
      <c r="B174" s="72" t="s">
        <v>351</v>
      </c>
      <c r="C174" s="72"/>
      <c r="D174" s="72"/>
      <c r="E174" s="73">
        <f aca="true" t="shared" si="25" ref="E174:L174">SUM(E175:E177)</f>
        <v>26</v>
      </c>
      <c r="F174" s="73">
        <f t="shared" si="25"/>
        <v>10</v>
      </c>
      <c r="G174" s="73">
        <f t="shared" si="25"/>
        <v>49</v>
      </c>
      <c r="H174" s="73">
        <f t="shared" si="25"/>
        <v>50</v>
      </c>
      <c r="I174" s="73">
        <f t="shared" si="25"/>
        <v>0</v>
      </c>
      <c r="J174" s="73">
        <f t="shared" si="25"/>
        <v>63</v>
      </c>
      <c r="K174" s="73">
        <f t="shared" si="25"/>
        <v>0</v>
      </c>
      <c r="L174" s="73">
        <f t="shared" si="25"/>
        <v>0</v>
      </c>
      <c r="M174" s="73">
        <f>SUM(E174:L174)</f>
        <v>198</v>
      </c>
    </row>
    <row r="175" spans="1:13" ht="11.25">
      <c r="A175" s="74"/>
      <c r="C175" s="74" t="s">
        <v>487</v>
      </c>
      <c r="D175" s="74" t="s">
        <v>153</v>
      </c>
      <c r="E175" s="152">
        <v>26</v>
      </c>
      <c r="F175" s="152">
        <v>10</v>
      </c>
      <c r="G175" s="152">
        <v>47</v>
      </c>
      <c r="H175" s="152">
        <v>49</v>
      </c>
      <c r="I175" s="152">
        <v>0</v>
      </c>
      <c r="J175" s="152">
        <v>0</v>
      </c>
      <c r="K175" s="152">
        <v>0</v>
      </c>
      <c r="L175" s="152">
        <v>0</v>
      </c>
      <c r="M175" s="152">
        <v>132</v>
      </c>
    </row>
    <row r="176" spans="1:13" ht="11.25">
      <c r="A176" s="74"/>
      <c r="B176" s="74"/>
      <c r="C176" s="74" t="s">
        <v>488</v>
      </c>
      <c r="D176" s="74" t="s">
        <v>154</v>
      </c>
      <c r="E176" s="152">
        <v>0</v>
      </c>
      <c r="F176" s="152">
        <v>0</v>
      </c>
      <c r="G176" s="152">
        <v>2</v>
      </c>
      <c r="H176" s="152">
        <v>1</v>
      </c>
      <c r="I176" s="152">
        <v>0</v>
      </c>
      <c r="J176" s="152">
        <v>60</v>
      </c>
      <c r="K176" s="152">
        <v>0</v>
      </c>
      <c r="L176" s="152">
        <v>0</v>
      </c>
      <c r="M176" s="152">
        <v>63</v>
      </c>
    </row>
    <row r="177" spans="1:13" ht="11.25">
      <c r="A177" s="74"/>
      <c r="B177" s="74"/>
      <c r="C177" s="74" t="s">
        <v>205</v>
      </c>
      <c r="D177" s="74" t="s">
        <v>206</v>
      </c>
      <c r="E177" s="152">
        <v>0</v>
      </c>
      <c r="F177" s="152">
        <v>0</v>
      </c>
      <c r="G177" s="152">
        <v>0</v>
      </c>
      <c r="H177" s="152">
        <v>0</v>
      </c>
      <c r="I177" s="152">
        <v>0</v>
      </c>
      <c r="J177" s="152">
        <v>3</v>
      </c>
      <c r="K177" s="152">
        <v>0</v>
      </c>
      <c r="L177" s="152">
        <v>0</v>
      </c>
      <c r="M177" s="152">
        <v>3</v>
      </c>
    </row>
    <row r="178" spans="1:13" ht="11.25">
      <c r="A178" s="74"/>
      <c r="B178" s="72" t="s">
        <v>352</v>
      </c>
      <c r="C178" s="72"/>
      <c r="D178" s="72"/>
      <c r="E178" s="73">
        <f aca="true" t="shared" si="26" ref="E178:L178">SUM(E179:E182)</f>
        <v>26</v>
      </c>
      <c r="F178" s="73">
        <f t="shared" si="26"/>
        <v>39</v>
      </c>
      <c r="G178" s="73">
        <f t="shared" si="26"/>
        <v>78</v>
      </c>
      <c r="H178" s="73">
        <f t="shared" si="26"/>
        <v>123</v>
      </c>
      <c r="I178" s="73">
        <f t="shared" si="26"/>
        <v>0</v>
      </c>
      <c r="J178" s="73">
        <f t="shared" si="26"/>
        <v>40</v>
      </c>
      <c r="K178" s="73">
        <f t="shared" si="26"/>
        <v>0</v>
      </c>
      <c r="L178" s="73">
        <f t="shared" si="26"/>
        <v>0</v>
      </c>
      <c r="M178" s="73">
        <f>SUM(M179:M182)</f>
        <v>306</v>
      </c>
    </row>
    <row r="179" spans="1:13" ht="11.25">
      <c r="A179" s="74"/>
      <c r="C179" s="74" t="s">
        <v>489</v>
      </c>
      <c r="D179" s="74" t="s">
        <v>155</v>
      </c>
      <c r="E179" s="152">
        <v>0</v>
      </c>
      <c r="F179" s="152">
        <v>0</v>
      </c>
      <c r="G179" s="152">
        <v>0</v>
      </c>
      <c r="H179" s="152">
        <v>0</v>
      </c>
      <c r="I179" s="152">
        <v>0</v>
      </c>
      <c r="J179" s="152">
        <v>13</v>
      </c>
      <c r="K179" s="152">
        <v>0</v>
      </c>
      <c r="L179" s="152">
        <v>0</v>
      </c>
      <c r="M179" s="152">
        <v>13</v>
      </c>
    </row>
    <row r="180" spans="1:13" ht="11.25">
      <c r="A180" s="74"/>
      <c r="B180" s="74"/>
      <c r="C180" s="74" t="s">
        <v>490</v>
      </c>
      <c r="D180" s="74" t="s">
        <v>156</v>
      </c>
      <c r="E180" s="152">
        <v>16</v>
      </c>
      <c r="F180" s="152">
        <v>23</v>
      </c>
      <c r="G180" s="152">
        <v>58</v>
      </c>
      <c r="H180" s="152">
        <v>93</v>
      </c>
      <c r="I180" s="152">
        <v>0</v>
      </c>
      <c r="J180" s="152">
        <v>18</v>
      </c>
      <c r="K180" s="152">
        <v>0</v>
      </c>
      <c r="L180" s="152">
        <v>0</v>
      </c>
      <c r="M180" s="152">
        <v>208</v>
      </c>
    </row>
    <row r="181" spans="1:13" ht="11.25">
      <c r="A181" s="74"/>
      <c r="B181" s="74"/>
      <c r="C181" s="74" t="s">
        <v>491</v>
      </c>
      <c r="D181" s="74" t="s">
        <v>672</v>
      </c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9</v>
      </c>
      <c r="K181" s="152">
        <v>0</v>
      </c>
      <c r="L181" s="152">
        <v>0</v>
      </c>
      <c r="M181" s="152">
        <v>9</v>
      </c>
    </row>
    <row r="182" spans="1:13" ht="11.25">
      <c r="A182" s="74"/>
      <c r="B182" s="74"/>
      <c r="C182" s="74" t="s">
        <v>492</v>
      </c>
      <c r="D182" s="74" t="s">
        <v>157</v>
      </c>
      <c r="E182" s="152">
        <v>10</v>
      </c>
      <c r="F182" s="152">
        <v>16</v>
      </c>
      <c r="G182" s="152">
        <v>20</v>
      </c>
      <c r="H182" s="152">
        <v>30</v>
      </c>
      <c r="I182" s="152">
        <v>0</v>
      </c>
      <c r="J182" s="152">
        <v>0</v>
      </c>
      <c r="K182" s="152">
        <v>0</v>
      </c>
      <c r="L182" s="152">
        <v>0</v>
      </c>
      <c r="M182" s="152">
        <v>76</v>
      </c>
    </row>
    <row r="183" spans="1:14" ht="11.25">
      <c r="A183" s="155" t="s">
        <v>353</v>
      </c>
      <c r="B183" s="154"/>
      <c r="C183" s="154"/>
      <c r="D183" s="154"/>
      <c r="E183" s="152">
        <f>E184+E194+E196+E202+E210</f>
        <v>834</v>
      </c>
      <c r="F183" s="152">
        <f aca="true" t="shared" si="27" ref="F183:M183">F184+F194+F196+F202+F210</f>
        <v>603</v>
      </c>
      <c r="G183" s="152">
        <f t="shared" si="27"/>
        <v>812</v>
      </c>
      <c r="H183" s="152">
        <f t="shared" si="27"/>
        <v>926</v>
      </c>
      <c r="I183" s="152">
        <f t="shared" si="27"/>
        <v>0</v>
      </c>
      <c r="J183" s="152">
        <f t="shared" si="27"/>
        <v>208</v>
      </c>
      <c r="K183" s="152">
        <f t="shared" si="27"/>
        <v>0</v>
      </c>
      <c r="L183" s="152">
        <f t="shared" si="27"/>
        <v>0</v>
      </c>
      <c r="M183" s="152">
        <f t="shared" si="27"/>
        <v>3383</v>
      </c>
      <c r="N183" s="70"/>
    </row>
    <row r="184" spans="1:13" ht="11.25">
      <c r="A184" s="74"/>
      <c r="B184" s="72" t="s">
        <v>354</v>
      </c>
      <c r="C184" s="72"/>
      <c r="D184" s="72"/>
      <c r="E184" s="73">
        <f>SUM(E185:E193)</f>
        <v>157</v>
      </c>
      <c r="F184" s="73">
        <f aca="true" t="shared" si="28" ref="F184:M184">SUM(F185:F193)</f>
        <v>115</v>
      </c>
      <c r="G184" s="73">
        <f t="shared" si="28"/>
        <v>172</v>
      </c>
      <c r="H184" s="73">
        <f t="shared" si="28"/>
        <v>189</v>
      </c>
      <c r="I184" s="73">
        <f t="shared" si="28"/>
        <v>0</v>
      </c>
      <c r="J184" s="73">
        <f t="shared" si="28"/>
        <v>56</v>
      </c>
      <c r="K184" s="73">
        <f t="shared" si="28"/>
        <v>0</v>
      </c>
      <c r="L184" s="73">
        <f t="shared" si="28"/>
        <v>0</v>
      </c>
      <c r="M184" s="73">
        <f t="shared" si="28"/>
        <v>689</v>
      </c>
    </row>
    <row r="185" spans="1:13" ht="11.25">
      <c r="A185" s="74"/>
      <c r="C185" s="74" t="s">
        <v>613</v>
      </c>
      <c r="D185" s="74" t="s">
        <v>218</v>
      </c>
      <c r="E185" s="152">
        <v>12</v>
      </c>
      <c r="F185" s="152">
        <v>5</v>
      </c>
      <c r="G185" s="152">
        <v>8</v>
      </c>
      <c r="H185" s="152">
        <v>10</v>
      </c>
      <c r="I185" s="152">
        <v>0</v>
      </c>
      <c r="J185" s="152">
        <v>0</v>
      </c>
      <c r="K185" s="152">
        <v>0</v>
      </c>
      <c r="L185" s="152">
        <v>0</v>
      </c>
      <c r="M185" s="152">
        <v>35</v>
      </c>
    </row>
    <row r="186" spans="1:13" ht="11.25">
      <c r="A186" s="74"/>
      <c r="B186" s="74"/>
      <c r="C186" s="74" t="s">
        <v>496</v>
      </c>
      <c r="D186" s="74" t="s">
        <v>219</v>
      </c>
      <c r="E186" s="152">
        <v>0</v>
      </c>
      <c r="F186" s="152">
        <v>2</v>
      </c>
      <c r="G186" s="152">
        <v>0</v>
      </c>
      <c r="H186" s="152">
        <v>0</v>
      </c>
      <c r="I186" s="152">
        <v>0</v>
      </c>
      <c r="J186" s="152">
        <v>0</v>
      </c>
      <c r="K186" s="152">
        <v>0</v>
      </c>
      <c r="L186" s="152">
        <v>0</v>
      </c>
      <c r="M186" s="152">
        <v>2</v>
      </c>
    </row>
    <row r="187" spans="1:13" ht="11.25">
      <c r="A187" s="74"/>
      <c r="B187" s="74"/>
      <c r="C187" s="74" t="s">
        <v>614</v>
      </c>
      <c r="D187" s="74" t="s">
        <v>738</v>
      </c>
      <c r="E187" s="152">
        <v>4</v>
      </c>
      <c r="F187" s="152">
        <v>4</v>
      </c>
      <c r="G187" s="152">
        <v>9</v>
      </c>
      <c r="H187" s="152">
        <v>0</v>
      </c>
      <c r="I187" s="152">
        <v>0</v>
      </c>
      <c r="J187" s="152">
        <v>3</v>
      </c>
      <c r="K187" s="152">
        <v>0</v>
      </c>
      <c r="L187" s="152">
        <v>0</v>
      </c>
      <c r="M187" s="152">
        <v>20</v>
      </c>
    </row>
    <row r="188" spans="1:13" ht="11.25">
      <c r="A188" s="74"/>
      <c r="B188" s="74"/>
      <c r="C188" s="74" t="s">
        <v>497</v>
      </c>
      <c r="D188" s="74" t="s">
        <v>739</v>
      </c>
      <c r="E188" s="152">
        <v>38</v>
      </c>
      <c r="F188" s="152">
        <v>19</v>
      </c>
      <c r="G188" s="152">
        <v>41</v>
      </c>
      <c r="H188" s="152">
        <v>25</v>
      </c>
      <c r="I188" s="152">
        <v>0</v>
      </c>
      <c r="J188" s="152">
        <v>24</v>
      </c>
      <c r="K188" s="152">
        <v>0</v>
      </c>
      <c r="L188" s="152">
        <v>0</v>
      </c>
      <c r="M188" s="152">
        <v>147</v>
      </c>
    </row>
    <row r="189" spans="1:13" ht="11.25">
      <c r="A189" s="74"/>
      <c r="B189" s="74"/>
      <c r="C189" s="74" t="s">
        <v>498</v>
      </c>
      <c r="D189" s="74" t="s">
        <v>222</v>
      </c>
      <c r="E189" s="152">
        <v>21</v>
      </c>
      <c r="F189" s="152">
        <v>0</v>
      </c>
      <c r="G189" s="152">
        <v>0</v>
      </c>
      <c r="H189" s="152">
        <v>0</v>
      </c>
      <c r="I189" s="152">
        <v>0</v>
      </c>
      <c r="J189" s="152">
        <v>29</v>
      </c>
      <c r="K189" s="152">
        <v>0</v>
      </c>
      <c r="L189" s="152">
        <v>0</v>
      </c>
      <c r="M189" s="152">
        <v>50</v>
      </c>
    </row>
    <row r="190" spans="1:13" ht="11.25">
      <c r="A190" s="74"/>
      <c r="B190" s="74"/>
      <c r="C190" s="74" t="s">
        <v>499</v>
      </c>
      <c r="D190" s="74" t="s">
        <v>208</v>
      </c>
      <c r="E190" s="152">
        <v>2</v>
      </c>
      <c r="F190" s="152">
        <v>5</v>
      </c>
      <c r="G190" s="152">
        <v>3</v>
      </c>
      <c r="H190" s="152">
        <v>1</v>
      </c>
      <c r="I190" s="152">
        <v>0</v>
      </c>
      <c r="J190" s="152">
        <v>0</v>
      </c>
      <c r="K190" s="152">
        <v>0</v>
      </c>
      <c r="L190" s="152">
        <v>0</v>
      </c>
      <c r="M190" s="152">
        <v>11</v>
      </c>
    </row>
    <row r="191" spans="1:13" ht="11.25">
      <c r="A191" s="74"/>
      <c r="B191" s="74"/>
      <c r="C191" s="74" t="s">
        <v>500</v>
      </c>
      <c r="D191" s="74" t="s">
        <v>209</v>
      </c>
      <c r="E191" s="152">
        <v>74</v>
      </c>
      <c r="F191" s="152">
        <v>74</v>
      </c>
      <c r="G191" s="152">
        <v>109</v>
      </c>
      <c r="H191" s="152">
        <v>151</v>
      </c>
      <c r="I191" s="152">
        <v>0</v>
      </c>
      <c r="J191" s="152">
        <v>0</v>
      </c>
      <c r="K191" s="152">
        <v>0</v>
      </c>
      <c r="L191" s="152">
        <v>0</v>
      </c>
      <c r="M191" s="152">
        <v>408</v>
      </c>
    </row>
    <row r="192" spans="1:13" ht="11.25">
      <c r="A192" s="74"/>
      <c r="B192" s="74"/>
      <c r="C192" s="74" t="s">
        <v>501</v>
      </c>
      <c r="D192" s="74" t="s">
        <v>210</v>
      </c>
      <c r="E192" s="152">
        <v>4</v>
      </c>
      <c r="F192" s="152">
        <v>1</v>
      </c>
      <c r="G192" s="152">
        <v>2</v>
      </c>
      <c r="H192" s="152">
        <v>1</v>
      </c>
      <c r="I192" s="152">
        <v>0</v>
      </c>
      <c r="J192" s="152">
        <v>0</v>
      </c>
      <c r="K192" s="152">
        <v>0</v>
      </c>
      <c r="L192" s="152">
        <v>0</v>
      </c>
      <c r="M192" s="152">
        <v>8</v>
      </c>
    </row>
    <row r="193" spans="1:13" ht="11.25">
      <c r="A193" s="74"/>
      <c r="B193" s="74"/>
      <c r="C193" s="74" t="s">
        <v>615</v>
      </c>
      <c r="D193" s="74" t="s">
        <v>677</v>
      </c>
      <c r="E193" s="152">
        <v>2</v>
      </c>
      <c r="F193" s="152">
        <v>5</v>
      </c>
      <c r="G193" s="152">
        <v>0</v>
      </c>
      <c r="H193" s="152">
        <v>1</v>
      </c>
      <c r="I193" s="152">
        <v>0</v>
      </c>
      <c r="J193" s="152">
        <v>0</v>
      </c>
      <c r="K193" s="152">
        <v>0</v>
      </c>
      <c r="L193" s="152">
        <v>0</v>
      </c>
      <c r="M193" s="152">
        <v>8</v>
      </c>
    </row>
    <row r="194" spans="1:13" ht="11.25">
      <c r="A194" s="74"/>
      <c r="B194" s="72" t="s">
        <v>355</v>
      </c>
      <c r="C194" s="72"/>
      <c r="D194" s="72"/>
      <c r="E194" s="73">
        <f>E195</f>
        <v>0</v>
      </c>
      <c r="F194" s="73">
        <f aca="true" t="shared" si="29" ref="F194:M194">F195</f>
        <v>0</v>
      </c>
      <c r="G194" s="73">
        <f t="shared" si="29"/>
        <v>0</v>
      </c>
      <c r="H194" s="73">
        <f t="shared" si="29"/>
        <v>0</v>
      </c>
      <c r="I194" s="73">
        <f t="shared" si="29"/>
        <v>0</v>
      </c>
      <c r="J194" s="73">
        <f t="shared" si="29"/>
        <v>152</v>
      </c>
      <c r="K194" s="73">
        <f t="shared" si="29"/>
        <v>0</v>
      </c>
      <c r="L194" s="73">
        <f t="shared" si="29"/>
        <v>0</v>
      </c>
      <c r="M194" s="73">
        <f t="shared" si="29"/>
        <v>152</v>
      </c>
    </row>
    <row r="195" spans="1:13" ht="11.25">
      <c r="A195" s="74"/>
      <c r="C195" s="74" t="s">
        <v>502</v>
      </c>
      <c r="D195" s="74" t="s">
        <v>223</v>
      </c>
      <c r="E195" s="152">
        <v>0</v>
      </c>
      <c r="F195" s="152">
        <v>0</v>
      </c>
      <c r="G195" s="152">
        <v>0</v>
      </c>
      <c r="H195" s="152">
        <v>0</v>
      </c>
      <c r="I195" s="152">
        <v>0</v>
      </c>
      <c r="J195" s="152">
        <v>152</v>
      </c>
      <c r="K195" s="152">
        <v>0</v>
      </c>
      <c r="L195" s="152">
        <v>0</v>
      </c>
      <c r="M195" s="152">
        <v>152</v>
      </c>
    </row>
    <row r="196" spans="1:13" ht="11.25">
      <c r="A196" s="74"/>
      <c r="B196" s="72" t="s">
        <v>503</v>
      </c>
      <c r="C196" s="72"/>
      <c r="D196" s="72"/>
      <c r="E196" s="73">
        <f>SUM(E197:E201)</f>
        <v>73</v>
      </c>
      <c r="F196" s="73">
        <f aca="true" t="shared" si="30" ref="F196:M196">SUM(F197:F201)</f>
        <v>71</v>
      </c>
      <c r="G196" s="73">
        <f t="shared" si="30"/>
        <v>159</v>
      </c>
      <c r="H196" s="73">
        <f t="shared" si="30"/>
        <v>192</v>
      </c>
      <c r="I196" s="73">
        <f t="shared" si="30"/>
        <v>0</v>
      </c>
      <c r="J196" s="73">
        <f t="shared" si="30"/>
        <v>0</v>
      </c>
      <c r="K196" s="73">
        <f t="shared" si="30"/>
        <v>0</v>
      </c>
      <c r="L196" s="73">
        <f t="shared" si="30"/>
        <v>0</v>
      </c>
      <c r="M196" s="73">
        <f t="shared" si="30"/>
        <v>495</v>
      </c>
    </row>
    <row r="197" spans="1:13" ht="11.25">
      <c r="A197" s="74"/>
      <c r="C197" s="74" t="s">
        <v>504</v>
      </c>
      <c r="D197" s="74" t="s">
        <v>224</v>
      </c>
      <c r="E197" s="152">
        <v>2</v>
      </c>
      <c r="F197" s="152">
        <v>7</v>
      </c>
      <c r="G197" s="152">
        <v>11</v>
      </c>
      <c r="H197" s="152">
        <v>25</v>
      </c>
      <c r="I197" s="152">
        <v>0</v>
      </c>
      <c r="J197" s="152">
        <v>0</v>
      </c>
      <c r="K197" s="152">
        <v>0</v>
      </c>
      <c r="L197" s="152">
        <v>0</v>
      </c>
      <c r="M197" s="152">
        <v>45</v>
      </c>
    </row>
    <row r="198" spans="1:13" ht="11.25">
      <c r="A198" s="74"/>
      <c r="B198" s="74"/>
      <c r="C198" s="74" t="s">
        <v>678</v>
      </c>
      <c r="D198" s="74" t="s">
        <v>679</v>
      </c>
      <c r="E198" s="152">
        <v>1</v>
      </c>
      <c r="F198" s="152">
        <v>0</v>
      </c>
      <c r="G198" s="152">
        <v>0</v>
      </c>
      <c r="H198" s="152">
        <v>0</v>
      </c>
      <c r="I198" s="152">
        <v>0</v>
      </c>
      <c r="J198" s="152">
        <v>0</v>
      </c>
      <c r="K198" s="152">
        <v>0</v>
      </c>
      <c r="L198" s="152">
        <v>0</v>
      </c>
      <c r="M198" s="152">
        <v>1</v>
      </c>
    </row>
    <row r="199" spans="1:13" ht="11.25">
      <c r="A199" s="74"/>
      <c r="B199" s="74"/>
      <c r="C199" s="74" t="s">
        <v>505</v>
      </c>
      <c r="D199" s="74" t="s">
        <v>225</v>
      </c>
      <c r="E199" s="152">
        <v>5</v>
      </c>
      <c r="F199" s="152">
        <v>0</v>
      </c>
      <c r="G199" s="152">
        <v>1</v>
      </c>
      <c r="H199" s="152">
        <v>0</v>
      </c>
      <c r="I199" s="152">
        <v>0</v>
      </c>
      <c r="J199" s="152">
        <v>0</v>
      </c>
      <c r="K199" s="152">
        <v>0</v>
      </c>
      <c r="L199" s="152">
        <v>0</v>
      </c>
      <c r="M199" s="152">
        <v>6</v>
      </c>
    </row>
    <row r="200" spans="1:13" ht="11.25">
      <c r="A200" s="74"/>
      <c r="B200" s="74"/>
      <c r="C200" s="74" t="s">
        <v>45</v>
      </c>
      <c r="D200" s="74" t="s">
        <v>38</v>
      </c>
      <c r="E200" s="152">
        <v>0</v>
      </c>
      <c r="F200" s="152">
        <v>1</v>
      </c>
      <c r="G200" s="152">
        <v>1</v>
      </c>
      <c r="H200" s="152">
        <v>1</v>
      </c>
      <c r="I200" s="152">
        <v>0</v>
      </c>
      <c r="J200" s="152">
        <v>0</v>
      </c>
      <c r="K200" s="152">
        <v>0</v>
      </c>
      <c r="L200" s="152">
        <v>0</v>
      </c>
      <c r="M200" s="152">
        <v>3</v>
      </c>
    </row>
    <row r="201" spans="1:13" ht="11.25">
      <c r="A201" s="74"/>
      <c r="B201" s="74"/>
      <c r="C201" s="74" t="s">
        <v>506</v>
      </c>
      <c r="D201" s="74" t="s">
        <v>226</v>
      </c>
      <c r="E201" s="152">
        <v>65</v>
      </c>
      <c r="F201" s="152">
        <v>63</v>
      </c>
      <c r="G201" s="152">
        <v>146</v>
      </c>
      <c r="H201" s="152">
        <v>166</v>
      </c>
      <c r="I201" s="152">
        <v>0</v>
      </c>
      <c r="J201" s="152">
        <v>0</v>
      </c>
      <c r="K201" s="152">
        <v>0</v>
      </c>
      <c r="L201" s="152">
        <v>0</v>
      </c>
      <c r="M201" s="152">
        <v>440</v>
      </c>
    </row>
    <row r="202" spans="1:13" ht="11.25">
      <c r="A202" s="74"/>
      <c r="B202" s="72" t="s">
        <v>680</v>
      </c>
      <c r="C202" s="72"/>
      <c r="D202" s="72"/>
      <c r="E202" s="73">
        <f>SUM(E203:E209)</f>
        <v>443</v>
      </c>
      <c r="F202" s="73">
        <f aca="true" t="shared" si="31" ref="F202:M202">SUM(F203:F209)</f>
        <v>281</v>
      </c>
      <c r="G202" s="73">
        <f t="shared" si="31"/>
        <v>289</v>
      </c>
      <c r="H202" s="73">
        <f t="shared" si="31"/>
        <v>311</v>
      </c>
      <c r="I202" s="73">
        <f t="shared" si="31"/>
        <v>0</v>
      </c>
      <c r="J202" s="73">
        <f t="shared" si="31"/>
        <v>0</v>
      </c>
      <c r="K202" s="73">
        <f t="shared" si="31"/>
        <v>0</v>
      </c>
      <c r="L202" s="73">
        <f t="shared" si="31"/>
        <v>0</v>
      </c>
      <c r="M202" s="73">
        <f t="shared" si="31"/>
        <v>1324</v>
      </c>
    </row>
    <row r="203" spans="1:13" ht="11.25">
      <c r="A203" s="74"/>
      <c r="C203" s="74" t="s">
        <v>507</v>
      </c>
      <c r="D203" s="74" t="s">
        <v>227</v>
      </c>
      <c r="E203" s="152">
        <v>33</v>
      </c>
      <c r="F203" s="152">
        <v>29</v>
      </c>
      <c r="G203" s="152">
        <v>32</v>
      </c>
      <c r="H203" s="152">
        <v>35</v>
      </c>
      <c r="I203" s="152">
        <v>0</v>
      </c>
      <c r="J203" s="152">
        <v>0</v>
      </c>
      <c r="K203" s="152">
        <v>0</v>
      </c>
      <c r="L203" s="152">
        <v>0</v>
      </c>
      <c r="M203" s="152">
        <v>129</v>
      </c>
    </row>
    <row r="204" spans="1:13" ht="11.25">
      <c r="A204" s="74"/>
      <c r="B204" s="74"/>
      <c r="C204" s="74" t="s">
        <v>508</v>
      </c>
      <c r="D204" s="74" t="s">
        <v>228</v>
      </c>
      <c r="E204" s="152">
        <v>347</v>
      </c>
      <c r="F204" s="152">
        <v>208</v>
      </c>
      <c r="G204" s="152">
        <v>176</v>
      </c>
      <c r="H204" s="152">
        <v>164</v>
      </c>
      <c r="I204" s="152">
        <v>0</v>
      </c>
      <c r="J204" s="152">
        <v>0</v>
      </c>
      <c r="K204" s="152">
        <v>0</v>
      </c>
      <c r="L204" s="152">
        <v>0</v>
      </c>
      <c r="M204" s="152">
        <v>895</v>
      </c>
    </row>
    <row r="205" spans="1:13" ht="11.25">
      <c r="A205" s="74"/>
      <c r="B205" s="74"/>
      <c r="C205" s="74" t="s">
        <v>509</v>
      </c>
      <c r="D205" s="74" t="s">
        <v>673</v>
      </c>
      <c r="E205" s="152">
        <v>0</v>
      </c>
      <c r="F205" s="152">
        <v>0</v>
      </c>
      <c r="G205" s="152">
        <v>0</v>
      </c>
      <c r="H205" s="152">
        <v>7</v>
      </c>
      <c r="I205" s="152">
        <v>0</v>
      </c>
      <c r="J205" s="152">
        <v>0</v>
      </c>
      <c r="K205" s="152">
        <v>0</v>
      </c>
      <c r="L205" s="152">
        <v>0</v>
      </c>
      <c r="M205" s="152">
        <v>7</v>
      </c>
    </row>
    <row r="206" spans="1:13" ht="11.25">
      <c r="A206" s="74"/>
      <c r="B206" s="74"/>
      <c r="C206" s="74" t="s">
        <v>229</v>
      </c>
      <c r="D206" s="74" t="s">
        <v>230</v>
      </c>
      <c r="E206" s="152">
        <v>0</v>
      </c>
      <c r="F206" s="152">
        <v>1</v>
      </c>
      <c r="G206" s="152">
        <v>0</v>
      </c>
      <c r="H206" s="152">
        <v>0</v>
      </c>
      <c r="I206" s="152">
        <v>0</v>
      </c>
      <c r="J206" s="152">
        <v>0</v>
      </c>
      <c r="K206" s="152">
        <v>0</v>
      </c>
      <c r="L206" s="152">
        <v>0</v>
      </c>
      <c r="M206" s="152">
        <v>1</v>
      </c>
    </row>
    <row r="207" spans="1:13" ht="11.25">
      <c r="A207" s="74"/>
      <c r="B207" s="74"/>
      <c r="C207" s="74" t="s">
        <v>510</v>
      </c>
      <c r="D207" s="74" t="s">
        <v>231</v>
      </c>
      <c r="E207" s="152">
        <v>13</v>
      </c>
      <c r="F207" s="152">
        <v>4</v>
      </c>
      <c r="G207" s="152">
        <v>20</v>
      </c>
      <c r="H207" s="152">
        <v>24</v>
      </c>
      <c r="I207" s="152">
        <v>0</v>
      </c>
      <c r="J207" s="152">
        <v>0</v>
      </c>
      <c r="K207" s="152">
        <v>0</v>
      </c>
      <c r="L207" s="152">
        <v>0</v>
      </c>
      <c r="M207" s="152">
        <v>61</v>
      </c>
    </row>
    <row r="208" spans="1:13" ht="11.25">
      <c r="A208" s="74"/>
      <c r="B208" s="74"/>
      <c r="C208" s="74" t="s">
        <v>511</v>
      </c>
      <c r="D208" s="74" t="s">
        <v>681</v>
      </c>
      <c r="E208" s="152">
        <v>9</v>
      </c>
      <c r="F208" s="152">
        <v>10</v>
      </c>
      <c r="G208" s="152">
        <v>25</v>
      </c>
      <c r="H208" s="152">
        <v>40</v>
      </c>
      <c r="I208" s="152">
        <v>0</v>
      </c>
      <c r="J208" s="152">
        <v>0</v>
      </c>
      <c r="K208" s="152">
        <v>0</v>
      </c>
      <c r="L208" s="152">
        <v>0</v>
      </c>
      <c r="M208" s="152">
        <v>84</v>
      </c>
    </row>
    <row r="209" spans="1:13" ht="11.25">
      <c r="A209" s="74"/>
      <c r="B209" s="74"/>
      <c r="C209" s="74" t="s">
        <v>512</v>
      </c>
      <c r="D209" s="74" t="s">
        <v>674</v>
      </c>
      <c r="E209" s="152">
        <v>41</v>
      </c>
      <c r="F209" s="152">
        <v>29</v>
      </c>
      <c r="G209" s="152">
        <v>36</v>
      </c>
      <c r="H209" s="152">
        <v>41</v>
      </c>
      <c r="I209" s="152">
        <v>0</v>
      </c>
      <c r="J209" s="152">
        <v>0</v>
      </c>
      <c r="K209" s="152">
        <v>0</v>
      </c>
      <c r="L209" s="152">
        <v>0</v>
      </c>
      <c r="M209" s="152">
        <v>147</v>
      </c>
    </row>
    <row r="210" spans="1:13" ht="11.25">
      <c r="A210" s="74"/>
      <c r="B210" s="72" t="s">
        <v>356</v>
      </c>
      <c r="C210" s="72"/>
      <c r="D210" s="72"/>
      <c r="E210" s="73">
        <f>SUM(E211:E214)</f>
        <v>161</v>
      </c>
      <c r="F210" s="73">
        <f aca="true" t="shared" si="32" ref="F210:M210">SUM(F211:F214)</f>
        <v>136</v>
      </c>
      <c r="G210" s="73">
        <f t="shared" si="32"/>
        <v>192</v>
      </c>
      <c r="H210" s="73">
        <f t="shared" si="32"/>
        <v>234</v>
      </c>
      <c r="I210" s="73">
        <f t="shared" si="32"/>
        <v>0</v>
      </c>
      <c r="J210" s="73">
        <f t="shared" si="32"/>
        <v>0</v>
      </c>
      <c r="K210" s="73">
        <f t="shared" si="32"/>
        <v>0</v>
      </c>
      <c r="L210" s="73">
        <f t="shared" si="32"/>
        <v>0</v>
      </c>
      <c r="M210" s="73">
        <f t="shared" si="32"/>
        <v>723</v>
      </c>
    </row>
    <row r="211" spans="1:13" ht="11.25">
      <c r="A211" s="74"/>
      <c r="C211" s="74" t="s">
        <v>513</v>
      </c>
      <c r="D211" s="74" t="s">
        <v>232</v>
      </c>
      <c r="E211" s="152">
        <v>14</v>
      </c>
      <c r="F211" s="152">
        <v>11</v>
      </c>
      <c r="G211" s="152">
        <v>22</v>
      </c>
      <c r="H211" s="152">
        <v>47</v>
      </c>
      <c r="I211" s="152">
        <v>0</v>
      </c>
      <c r="J211" s="152">
        <v>0</v>
      </c>
      <c r="K211" s="152">
        <v>0</v>
      </c>
      <c r="L211" s="152">
        <v>0</v>
      </c>
      <c r="M211" s="152">
        <v>94</v>
      </c>
    </row>
    <row r="212" spans="1:13" ht="11.25">
      <c r="A212" s="74"/>
      <c r="B212" s="74"/>
      <c r="C212" s="74" t="s">
        <v>514</v>
      </c>
      <c r="D212" s="74" t="s">
        <v>233</v>
      </c>
      <c r="E212" s="152">
        <v>126</v>
      </c>
      <c r="F212" s="152">
        <v>118</v>
      </c>
      <c r="G212" s="152">
        <v>141</v>
      </c>
      <c r="H212" s="152">
        <v>148</v>
      </c>
      <c r="I212" s="152">
        <v>0</v>
      </c>
      <c r="J212" s="152">
        <v>0</v>
      </c>
      <c r="K212" s="152">
        <v>0</v>
      </c>
      <c r="L212" s="152">
        <v>0</v>
      </c>
      <c r="M212" s="152">
        <v>533</v>
      </c>
    </row>
    <row r="213" spans="1:13" ht="11.25">
      <c r="A213" s="74"/>
      <c r="B213" s="74"/>
      <c r="C213" s="74" t="s">
        <v>234</v>
      </c>
      <c r="D213" s="74" t="s">
        <v>213</v>
      </c>
      <c r="E213" s="152">
        <v>10</v>
      </c>
      <c r="F213" s="152">
        <v>4</v>
      </c>
      <c r="G213" s="152">
        <v>16</v>
      </c>
      <c r="H213" s="152">
        <v>15</v>
      </c>
      <c r="I213" s="152">
        <v>0</v>
      </c>
      <c r="J213" s="152">
        <v>0</v>
      </c>
      <c r="K213" s="152">
        <v>0</v>
      </c>
      <c r="L213" s="152">
        <v>0</v>
      </c>
      <c r="M213" s="152">
        <v>45</v>
      </c>
    </row>
    <row r="214" spans="1:13" ht="11.25">
      <c r="A214" s="74"/>
      <c r="B214" s="74"/>
      <c r="C214" s="74" t="s">
        <v>235</v>
      </c>
      <c r="D214" s="74" t="s">
        <v>236</v>
      </c>
      <c r="E214" s="152">
        <v>11</v>
      </c>
      <c r="F214" s="152">
        <v>3</v>
      </c>
      <c r="G214" s="152">
        <v>13</v>
      </c>
      <c r="H214" s="152">
        <v>24</v>
      </c>
      <c r="I214" s="152">
        <v>0</v>
      </c>
      <c r="J214" s="152">
        <v>0</v>
      </c>
      <c r="K214" s="152">
        <v>0</v>
      </c>
      <c r="L214" s="152">
        <v>0</v>
      </c>
      <c r="M214" s="152">
        <v>51</v>
      </c>
    </row>
    <row r="215" spans="1:14" ht="11.25">
      <c r="A215" s="155" t="s">
        <v>357</v>
      </c>
      <c r="B215" s="155"/>
      <c r="C215" s="155"/>
      <c r="D215" s="155"/>
      <c r="E215" s="152">
        <f>E216+E229+E234</f>
        <v>523</v>
      </c>
      <c r="F215" s="152">
        <f aca="true" t="shared" si="33" ref="F215:M215">F216+F229+F234</f>
        <v>414</v>
      </c>
      <c r="G215" s="152">
        <f t="shared" si="33"/>
        <v>579</v>
      </c>
      <c r="H215" s="152">
        <f t="shared" si="33"/>
        <v>819</v>
      </c>
      <c r="I215" s="152">
        <f t="shared" si="33"/>
        <v>0</v>
      </c>
      <c r="J215" s="152">
        <f t="shared" si="33"/>
        <v>357</v>
      </c>
      <c r="K215" s="152">
        <f t="shared" si="33"/>
        <v>37</v>
      </c>
      <c r="L215" s="152">
        <f t="shared" si="33"/>
        <v>155</v>
      </c>
      <c r="M215" s="152">
        <f t="shared" si="33"/>
        <v>2884</v>
      </c>
      <c r="N215" s="70"/>
    </row>
    <row r="216" spans="1:13" ht="11.25">
      <c r="A216" s="74"/>
      <c r="B216" s="72" t="s">
        <v>358</v>
      </c>
      <c r="C216" s="72"/>
      <c r="D216" s="72"/>
      <c r="E216" s="73">
        <f aca="true" t="shared" si="34" ref="E216:L216">SUM(E217:E228)</f>
        <v>373</v>
      </c>
      <c r="F216" s="73">
        <f t="shared" si="34"/>
        <v>271</v>
      </c>
      <c r="G216" s="73">
        <f t="shared" si="34"/>
        <v>388</v>
      </c>
      <c r="H216" s="73">
        <f t="shared" si="34"/>
        <v>545</v>
      </c>
      <c r="I216" s="73">
        <f t="shared" si="34"/>
        <v>0</v>
      </c>
      <c r="J216" s="73">
        <f t="shared" si="34"/>
        <v>168</v>
      </c>
      <c r="K216" s="73">
        <f t="shared" si="34"/>
        <v>5</v>
      </c>
      <c r="L216" s="73">
        <f t="shared" si="34"/>
        <v>43</v>
      </c>
      <c r="M216" s="73">
        <f>SUM(M217:M228)</f>
        <v>1793</v>
      </c>
    </row>
    <row r="217" spans="1:13" ht="11.25">
      <c r="A217" s="74"/>
      <c r="C217" s="74" t="s">
        <v>515</v>
      </c>
      <c r="D217" s="74" t="s">
        <v>675</v>
      </c>
      <c r="E217" s="152">
        <v>0</v>
      </c>
      <c r="F217" s="152">
        <v>0</v>
      </c>
      <c r="G217" s="152">
        <v>0</v>
      </c>
      <c r="H217" s="152">
        <v>0</v>
      </c>
      <c r="I217" s="152">
        <v>0</v>
      </c>
      <c r="J217" s="152">
        <v>3</v>
      </c>
      <c r="K217" s="152">
        <v>0</v>
      </c>
      <c r="L217" s="152">
        <v>0</v>
      </c>
      <c r="M217" s="152">
        <v>3</v>
      </c>
    </row>
    <row r="218" spans="1:13" ht="11.25">
      <c r="A218" s="74"/>
      <c r="B218" s="74"/>
      <c r="C218" s="74" t="s">
        <v>616</v>
      </c>
      <c r="D218" s="74" t="s">
        <v>676</v>
      </c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2</v>
      </c>
      <c r="L218" s="152">
        <v>0</v>
      </c>
      <c r="M218" s="152">
        <v>2</v>
      </c>
    </row>
    <row r="219" spans="1:13" ht="11.25">
      <c r="A219" s="74"/>
      <c r="B219" s="74"/>
      <c r="C219" s="74" t="s">
        <v>46</v>
      </c>
      <c r="D219" s="74" t="s">
        <v>167</v>
      </c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0</v>
      </c>
      <c r="K219" s="152">
        <v>1</v>
      </c>
      <c r="L219" s="152">
        <v>0</v>
      </c>
      <c r="M219" s="152">
        <v>1</v>
      </c>
    </row>
    <row r="220" spans="1:13" ht="11.25">
      <c r="A220" s="74"/>
      <c r="B220" s="74"/>
      <c r="C220" s="74" t="s">
        <v>47</v>
      </c>
      <c r="D220" s="74" t="s">
        <v>740</v>
      </c>
      <c r="E220" s="152">
        <v>0</v>
      </c>
      <c r="F220" s="152">
        <v>0</v>
      </c>
      <c r="G220" s="152">
        <v>0</v>
      </c>
      <c r="H220" s="152">
        <v>0</v>
      </c>
      <c r="I220" s="152">
        <v>0</v>
      </c>
      <c r="J220" s="152">
        <v>0</v>
      </c>
      <c r="K220" s="152">
        <v>1</v>
      </c>
      <c r="L220" s="152">
        <v>0</v>
      </c>
      <c r="M220" s="152">
        <v>1</v>
      </c>
    </row>
    <row r="221" spans="1:13" ht="11.25">
      <c r="A221" s="74"/>
      <c r="B221" s="74"/>
      <c r="C221" s="74" t="s">
        <v>238</v>
      </c>
      <c r="D221" s="74" t="s">
        <v>166</v>
      </c>
      <c r="E221" s="152">
        <v>0</v>
      </c>
      <c r="F221" s="152">
        <v>0</v>
      </c>
      <c r="G221" s="152">
        <v>0</v>
      </c>
      <c r="H221" s="152">
        <v>0</v>
      </c>
      <c r="I221" s="152">
        <v>0</v>
      </c>
      <c r="J221" s="152">
        <v>0</v>
      </c>
      <c r="K221" s="152">
        <v>1</v>
      </c>
      <c r="L221" s="152">
        <v>0</v>
      </c>
      <c r="M221" s="152">
        <v>1</v>
      </c>
    </row>
    <row r="222" spans="1:13" ht="11.25">
      <c r="A222" s="74"/>
      <c r="B222" s="74"/>
      <c r="C222" s="74" t="s">
        <v>516</v>
      </c>
      <c r="D222" s="74" t="s">
        <v>239</v>
      </c>
      <c r="E222" s="152">
        <v>0</v>
      </c>
      <c r="F222" s="152">
        <v>0</v>
      </c>
      <c r="G222" s="152">
        <v>0</v>
      </c>
      <c r="H222" s="152">
        <v>0</v>
      </c>
      <c r="I222" s="152">
        <v>0</v>
      </c>
      <c r="J222" s="152">
        <v>0</v>
      </c>
      <c r="K222" s="152">
        <v>0</v>
      </c>
      <c r="L222" s="152">
        <v>43</v>
      </c>
      <c r="M222" s="152">
        <v>43</v>
      </c>
    </row>
    <row r="223" spans="1:13" ht="11.25">
      <c r="A223" s="74"/>
      <c r="B223" s="74"/>
      <c r="C223" s="74" t="s">
        <v>517</v>
      </c>
      <c r="D223" s="74" t="s">
        <v>240</v>
      </c>
      <c r="E223" s="152">
        <v>288</v>
      </c>
      <c r="F223" s="152">
        <v>197</v>
      </c>
      <c r="G223" s="152">
        <v>246</v>
      </c>
      <c r="H223" s="152">
        <v>368</v>
      </c>
      <c r="I223" s="152">
        <v>0</v>
      </c>
      <c r="J223" s="152">
        <v>0</v>
      </c>
      <c r="K223" s="152">
        <v>0</v>
      </c>
      <c r="L223" s="152">
        <v>0</v>
      </c>
      <c r="M223" s="152">
        <v>1099</v>
      </c>
    </row>
    <row r="224" spans="1:13" ht="11.25">
      <c r="A224" s="74"/>
      <c r="B224" s="74"/>
      <c r="C224" s="74" t="s">
        <v>518</v>
      </c>
      <c r="D224" s="74" t="s">
        <v>168</v>
      </c>
      <c r="E224" s="152">
        <v>10</v>
      </c>
      <c r="F224" s="152">
        <v>12</v>
      </c>
      <c r="G224" s="152">
        <v>12</v>
      </c>
      <c r="H224" s="152">
        <v>13</v>
      </c>
      <c r="I224" s="152">
        <v>0</v>
      </c>
      <c r="J224" s="152">
        <v>0</v>
      </c>
      <c r="K224" s="152">
        <v>0</v>
      </c>
      <c r="L224" s="152">
        <v>0</v>
      </c>
      <c r="M224" s="152">
        <v>47</v>
      </c>
    </row>
    <row r="225" spans="1:13" ht="11.25">
      <c r="A225" s="74"/>
      <c r="B225" s="74"/>
      <c r="C225" s="74" t="s">
        <v>519</v>
      </c>
      <c r="D225" s="74" t="s">
        <v>241</v>
      </c>
      <c r="E225" s="152">
        <v>46</v>
      </c>
      <c r="F225" s="152">
        <v>41</v>
      </c>
      <c r="G225" s="152">
        <v>70</v>
      </c>
      <c r="H225" s="152">
        <v>79</v>
      </c>
      <c r="I225" s="152">
        <v>0</v>
      </c>
      <c r="J225" s="152">
        <v>0</v>
      </c>
      <c r="K225" s="152">
        <v>0</v>
      </c>
      <c r="L225" s="152">
        <v>0</v>
      </c>
      <c r="M225" s="152">
        <v>236</v>
      </c>
    </row>
    <row r="226" spans="1:13" ht="11.25">
      <c r="A226" s="74"/>
      <c r="B226" s="74"/>
      <c r="C226" s="74" t="s">
        <v>520</v>
      </c>
      <c r="D226" s="74" t="s">
        <v>242</v>
      </c>
      <c r="E226" s="152">
        <v>29</v>
      </c>
      <c r="F226" s="152">
        <v>21</v>
      </c>
      <c r="G226" s="152">
        <v>60</v>
      </c>
      <c r="H226" s="152">
        <v>85</v>
      </c>
      <c r="I226" s="152">
        <v>0</v>
      </c>
      <c r="J226" s="152">
        <v>0</v>
      </c>
      <c r="K226" s="152">
        <v>0</v>
      </c>
      <c r="L226" s="152">
        <v>0</v>
      </c>
      <c r="M226" s="152">
        <v>195</v>
      </c>
    </row>
    <row r="227" spans="1:13" ht="11.25">
      <c r="A227" s="74"/>
      <c r="B227" s="74"/>
      <c r="C227" s="74" t="s">
        <v>521</v>
      </c>
      <c r="D227" s="74" t="s">
        <v>239</v>
      </c>
      <c r="E227" s="152">
        <v>0</v>
      </c>
      <c r="F227" s="152">
        <v>0</v>
      </c>
      <c r="G227" s="152">
        <v>0</v>
      </c>
      <c r="H227" s="152">
        <v>0</v>
      </c>
      <c r="I227" s="152">
        <v>0</v>
      </c>
      <c r="J227" s="152">
        <v>54</v>
      </c>
      <c r="K227" s="152">
        <v>0</v>
      </c>
      <c r="L227" s="152">
        <v>0</v>
      </c>
      <c r="M227" s="152">
        <v>54</v>
      </c>
    </row>
    <row r="228" spans="1:13" ht="11.25">
      <c r="A228" s="74"/>
      <c r="B228" s="74"/>
      <c r="C228" s="74" t="s">
        <v>522</v>
      </c>
      <c r="D228" s="74" t="s">
        <v>243</v>
      </c>
      <c r="E228" s="152">
        <v>0</v>
      </c>
      <c r="F228" s="152">
        <v>0</v>
      </c>
      <c r="G228" s="152">
        <v>0</v>
      </c>
      <c r="H228" s="152">
        <v>0</v>
      </c>
      <c r="I228" s="152">
        <v>0</v>
      </c>
      <c r="J228" s="152">
        <v>111</v>
      </c>
      <c r="K228" s="152">
        <v>0</v>
      </c>
      <c r="L228" s="152">
        <v>0</v>
      </c>
      <c r="M228" s="152">
        <v>111</v>
      </c>
    </row>
    <row r="229" spans="1:13" ht="11.25">
      <c r="A229" s="74"/>
      <c r="B229" s="72" t="s">
        <v>658</v>
      </c>
      <c r="C229" s="72"/>
      <c r="D229" s="72"/>
      <c r="E229" s="73">
        <f aca="true" t="shared" si="35" ref="E229:L229">SUM(E230:E233)</f>
        <v>0</v>
      </c>
      <c r="F229" s="73">
        <f t="shared" si="35"/>
        <v>0</v>
      </c>
      <c r="G229" s="73">
        <f t="shared" si="35"/>
        <v>0</v>
      </c>
      <c r="H229" s="73">
        <f t="shared" si="35"/>
        <v>0</v>
      </c>
      <c r="I229" s="73">
        <f t="shared" si="35"/>
        <v>0</v>
      </c>
      <c r="J229" s="73">
        <f t="shared" si="35"/>
        <v>98</v>
      </c>
      <c r="K229" s="73">
        <f t="shared" si="35"/>
        <v>15</v>
      </c>
      <c r="L229" s="73">
        <f t="shared" si="35"/>
        <v>96</v>
      </c>
      <c r="M229" s="73">
        <f>SUM(M230:M233)</f>
        <v>209</v>
      </c>
    </row>
    <row r="230" spans="1:13" ht="11.25">
      <c r="A230" s="74"/>
      <c r="C230" s="74" t="s">
        <v>244</v>
      </c>
      <c r="D230" s="74" t="s">
        <v>245</v>
      </c>
      <c r="E230" s="152">
        <v>0</v>
      </c>
      <c r="F230" s="152">
        <v>0</v>
      </c>
      <c r="G230" s="152">
        <v>0</v>
      </c>
      <c r="H230" s="152">
        <v>0</v>
      </c>
      <c r="I230" s="152">
        <v>0</v>
      </c>
      <c r="J230" s="152">
        <v>26</v>
      </c>
      <c r="K230" s="152">
        <v>0</v>
      </c>
      <c r="L230" s="152">
        <v>0</v>
      </c>
      <c r="M230" s="152">
        <v>26</v>
      </c>
    </row>
    <row r="231" spans="1:13" ht="11.25">
      <c r="A231" s="74"/>
      <c r="B231" s="74"/>
      <c r="C231" s="74" t="s">
        <v>523</v>
      </c>
      <c r="D231" s="74" t="s">
        <v>169</v>
      </c>
      <c r="E231" s="152">
        <v>0</v>
      </c>
      <c r="F231" s="152">
        <v>0</v>
      </c>
      <c r="G231" s="152">
        <v>0</v>
      </c>
      <c r="H231" s="152">
        <v>0</v>
      </c>
      <c r="I231" s="152">
        <v>0</v>
      </c>
      <c r="J231" s="152">
        <v>0</v>
      </c>
      <c r="K231" s="152">
        <v>7</v>
      </c>
      <c r="L231" s="152">
        <v>0</v>
      </c>
      <c r="M231" s="152">
        <v>7</v>
      </c>
    </row>
    <row r="232" spans="1:13" ht="11.25">
      <c r="A232" s="74"/>
      <c r="B232" s="74"/>
      <c r="C232" s="74" t="s">
        <v>524</v>
      </c>
      <c r="D232" s="74" t="s">
        <v>741</v>
      </c>
      <c r="E232" s="152">
        <v>0</v>
      </c>
      <c r="F232" s="152">
        <v>0</v>
      </c>
      <c r="G232" s="152">
        <v>0</v>
      </c>
      <c r="H232" s="152">
        <v>0</v>
      </c>
      <c r="I232" s="152">
        <v>0</v>
      </c>
      <c r="J232" s="152">
        <v>0</v>
      </c>
      <c r="K232" s="152">
        <v>8</v>
      </c>
      <c r="L232" s="152">
        <v>0</v>
      </c>
      <c r="M232" s="152">
        <v>8</v>
      </c>
    </row>
    <row r="233" spans="1:13" ht="11.25">
      <c r="A233" s="74"/>
      <c r="B233" s="74"/>
      <c r="C233" s="74" t="s">
        <v>525</v>
      </c>
      <c r="D233" s="74" t="s">
        <v>246</v>
      </c>
      <c r="E233" s="152">
        <v>0</v>
      </c>
      <c r="F233" s="152">
        <v>0</v>
      </c>
      <c r="G233" s="152">
        <v>0</v>
      </c>
      <c r="H233" s="152">
        <v>0</v>
      </c>
      <c r="I233" s="152">
        <v>0</v>
      </c>
      <c r="J233" s="152">
        <v>72</v>
      </c>
      <c r="K233" s="152">
        <v>0</v>
      </c>
      <c r="L233" s="152">
        <v>96</v>
      </c>
      <c r="M233" s="152">
        <v>168</v>
      </c>
    </row>
    <row r="234" spans="1:13" ht="11.25">
      <c r="A234" s="74"/>
      <c r="B234" s="72" t="s">
        <v>359</v>
      </c>
      <c r="C234" s="72"/>
      <c r="D234" s="72"/>
      <c r="E234" s="73">
        <f aca="true" t="shared" si="36" ref="E234:M234">SUM(E235:E239)</f>
        <v>150</v>
      </c>
      <c r="F234" s="73">
        <f t="shared" si="36"/>
        <v>143</v>
      </c>
      <c r="G234" s="73">
        <f t="shared" si="36"/>
        <v>191</v>
      </c>
      <c r="H234" s="73">
        <f t="shared" si="36"/>
        <v>274</v>
      </c>
      <c r="I234" s="73">
        <f t="shared" si="36"/>
        <v>0</v>
      </c>
      <c r="J234" s="73">
        <f t="shared" si="36"/>
        <v>91</v>
      </c>
      <c r="K234" s="73">
        <f t="shared" si="36"/>
        <v>17</v>
      </c>
      <c r="L234" s="73">
        <f t="shared" si="36"/>
        <v>16</v>
      </c>
      <c r="M234" s="73">
        <f t="shared" si="36"/>
        <v>882</v>
      </c>
    </row>
    <row r="235" spans="1:13" ht="11.25">
      <c r="A235" s="74"/>
      <c r="B235" s="74"/>
      <c r="C235" s="74" t="s">
        <v>617</v>
      </c>
      <c r="D235" s="74" t="s">
        <v>170</v>
      </c>
      <c r="E235" s="152">
        <v>0</v>
      </c>
      <c r="F235" s="152">
        <v>0</v>
      </c>
      <c r="G235" s="152">
        <v>0</v>
      </c>
      <c r="H235" s="152">
        <v>0</v>
      </c>
      <c r="I235" s="152">
        <v>0</v>
      </c>
      <c r="J235" s="152">
        <v>0</v>
      </c>
      <c r="K235" s="152">
        <v>17</v>
      </c>
      <c r="L235" s="152">
        <v>0</v>
      </c>
      <c r="M235" s="152">
        <v>17</v>
      </c>
    </row>
    <row r="236" spans="1:13" ht="11.25">
      <c r="A236" s="74"/>
      <c r="B236" s="74"/>
      <c r="C236" s="74" t="s">
        <v>526</v>
      </c>
      <c r="D236" s="74" t="s">
        <v>247</v>
      </c>
      <c r="E236" s="152">
        <v>10</v>
      </c>
      <c r="F236" s="152">
        <v>17</v>
      </c>
      <c r="G236" s="152">
        <v>11</v>
      </c>
      <c r="H236" s="152">
        <v>9</v>
      </c>
      <c r="I236" s="152">
        <v>0</v>
      </c>
      <c r="J236" s="152">
        <v>91</v>
      </c>
      <c r="K236" s="152">
        <v>0</v>
      </c>
      <c r="L236" s="152">
        <v>16</v>
      </c>
      <c r="M236" s="152">
        <v>154</v>
      </c>
    </row>
    <row r="237" spans="1:13" ht="11.25">
      <c r="A237" s="74"/>
      <c r="B237" s="74"/>
      <c r="C237" s="74" t="s">
        <v>527</v>
      </c>
      <c r="D237" s="74" t="s">
        <v>171</v>
      </c>
      <c r="E237" s="152">
        <v>7</v>
      </c>
      <c r="F237" s="152">
        <v>6</v>
      </c>
      <c r="G237" s="152">
        <v>10</v>
      </c>
      <c r="H237" s="152">
        <v>14</v>
      </c>
      <c r="I237" s="152">
        <v>0</v>
      </c>
      <c r="J237" s="152">
        <v>0</v>
      </c>
      <c r="K237" s="152">
        <v>0</v>
      </c>
      <c r="L237" s="152">
        <v>0</v>
      </c>
      <c r="M237" s="152">
        <v>37</v>
      </c>
    </row>
    <row r="238" spans="1:13" ht="11.25">
      <c r="A238" s="74"/>
      <c r="B238" s="74"/>
      <c r="C238" s="74" t="s">
        <v>528</v>
      </c>
      <c r="D238" s="74" t="s">
        <v>172</v>
      </c>
      <c r="E238" s="152">
        <v>117</v>
      </c>
      <c r="F238" s="152">
        <v>108</v>
      </c>
      <c r="G238" s="152">
        <v>144</v>
      </c>
      <c r="H238" s="152">
        <v>210</v>
      </c>
      <c r="I238" s="152">
        <v>0</v>
      </c>
      <c r="J238" s="152">
        <v>0</v>
      </c>
      <c r="K238" s="152">
        <v>0</v>
      </c>
      <c r="L238" s="152">
        <v>0</v>
      </c>
      <c r="M238" s="152">
        <v>579</v>
      </c>
    </row>
    <row r="239" spans="1:13" ht="11.25">
      <c r="A239" s="74"/>
      <c r="B239" s="74"/>
      <c r="C239" s="74" t="s">
        <v>529</v>
      </c>
      <c r="D239" s="74" t="s">
        <v>173</v>
      </c>
      <c r="E239" s="152">
        <v>16</v>
      </c>
      <c r="F239" s="152">
        <v>12</v>
      </c>
      <c r="G239" s="152">
        <v>26</v>
      </c>
      <c r="H239" s="152">
        <v>41</v>
      </c>
      <c r="I239" s="152">
        <v>0</v>
      </c>
      <c r="J239" s="152">
        <v>0</v>
      </c>
      <c r="K239" s="152">
        <v>0</v>
      </c>
      <c r="L239" s="152">
        <v>0</v>
      </c>
      <c r="M239" s="152">
        <v>95</v>
      </c>
    </row>
    <row r="240" spans="1:14" ht="11.25">
      <c r="A240" s="155" t="s">
        <v>360</v>
      </c>
      <c r="B240" s="155"/>
      <c r="C240" s="155"/>
      <c r="D240" s="155"/>
      <c r="E240" s="152">
        <f>E241+E243+E253+E273</f>
        <v>184</v>
      </c>
      <c r="F240" s="152">
        <f aca="true" t="shared" si="37" ref="F240:M240">F241+F243+F253+F273</f>
        <v>204</v>
      </c>
      <c r="G240" s="152">
        <f t="shared" si="37"/>
        <v>277</v>
      </c>
      <c r="H240" s="152">
        <f t="shared" si="37"/>
        <v>379</v>
      </c>
      <c r="I240" s="152">
        <f t="shared" si="37"/>
        <v>0</v>
      </c>
      <c r="J240" s="152">
        <f t="shared" si="37"/>
        <v>131</v>
      </c>
      <c r="K240" s="152">
        <f t="shared" si="37"/>
        <v>0</v>
      </c>
      <c r="L240" s="152">
        <f t="shared" si="37"/>
        <v>0</v>
      </c>
      <c r="M240" s="152">
        <f t="shared" si="37"/>
        <v>1175</v>
      </c>
      <c r="N240" s="70"/>
    </row>
    <row r="241" spans="1:13" ht="11.25">
      <c r="A241" s="155"/>
      <c r="B241" s="72" t="s">
        <v>361</v>
      </c>
      <c r="C241" s="157"/>
      <c r="D241" s="157"/>
      <c r="E241" s="73">
        <f>E242</f>
        <v>6</v>
      </c>
      <c r="F241" s="73">
        <f aca="true" t="shared" si="38" ref="F241:M241">F242</f>
        <v>6</v>
      </c>
      <c r="G241" s="73">
        <f t="shared" si="38"/>
        <v>10</v>
      </c>
      <c r="H241" s="73">
        <f t="shared" si="38"/>
        <v>15</v>
      </c>
      <c r="I241" s="73">
        <f t="shared" si="38"/>
        <v>0</v>
      </c>
      <c r="J241" s="73">
        <f t="shared" si="38"/>
        <v>7</v>
      </c>
      <c r="K241" s="73">
        <f t="shared" si="38"/>
        <v>0</v>
      </c>
      <c r="L241" s="73">
        <f t="shared" si="38"/>
        <v>0</v>
      </c>
      <c r="M241" s="73">
        <f t="shared" si="38"/>
        <v>44</v>
      </c>
    </row>
    <row r="242" spans="1:13" ht="11.25">
      <c r="A242" s="74"/>
      <c r="C242" s="74" t="s">
        <v>530</v>
      </c>
      <c r="D242" s="74" t="s">
        <v>248</v>
      </c>
      <c r="E242" s="152">
        <v>6</v>
      </c>
      <c r="F242" s="152">
        <v>6</v>
      </c>
      <c r="G242" s="152">
        <v>10</v>
      </c>
      <c r="H242" s="152">
        <v>15</v>
      </c>
      <c r="I242" s="152">
        <v>0</v>
      </c>
      <c r="J242" s="152">
        <v>7</v>
      </c>
      <c r="K242" s="152">
        <v>0</v>
      </c>
      <c r="L242" s="152">
        <v>0</v>
      </c>
      <c r="M242" s="152">
        <v>44</v>
      </c>
    </row>
    <row r="243" spans="1:13" ht="11.25">
      <c r="A243" s="74"/>
      <c r="B243" s="72" t="s">
        <v>362</v>
      </c>
      <c r="C243" s="72"/>
      <c r="D243" s="72"/>
      <c r="E243" s="73">
        <f aca="true" t="shared" si="39" ref="E243:L243">SUM(E244:E252)</f>
        <v>58</v>
      </c>
      <c r="F243" s="73">
        <f t="shared" si="39"/>
        <v>84</v>
      </c>
      <c r="G243" s="73">
        <f t="shared" si="39"/>
        <v>111</v>
      </c>
      <c r="H243" s="73">
        <f t="shared" si="39"/>
        <v>149</v>
      </c>
      <c r="I243" s="73">
        <f t="shared" si="39"/>
        <v>0</v>
      </c>
      <c r="J243" s="73">
        <f t="shared" si="39"/>
        <v>29</v>
      </c>
      <c r="K243" s="73">
        <f t="shared" si="39"/>
        <v>0</v>
      </c>
      <c r="L243" s="73">
        <f t="shared" si="39"/>
        <v>0</v>
      </c>
      <c r="M243" s="73">
        <f>SUM(M244:M252)</f>
        <v>431</v>
      </c>
    </row>
    <row r="244" spans="1:13" ht="11.25">
      <c r="A244" s="74"/>
      <c r="C244" s="74" t="s">
        <v>531</v>
      </c>
      <c r="D244" s="74" t="s">
        <v>249</v>
      </c>
      <c r="E244" s="152">
        <v>58</v>
      </c>
      <c r="F244" s="152">
        <v>67</v>
      </c>
      <c r="G244" s="152">
        <v>59</v>
      </c>
      <c r="H244" s="152">
        <v>21</v>
      </c>
      <c r="I244" s="152">
        <v>0</v>
      </c>
      <c r="J244" s="152">
        <v>0</v>
      </c>
      <c r="K244" s="152">
        <v>0</v>
      </c>
      <c r="L244" s="152">
        <v>0</v>
      </c>
      <c r="M244" s="152">
        <v>205</v>
      </c>
    </row>
    <row r="245" spans="1:13" ht="11.25">
      <c r="A245" s="74"/>
      <c r="B245" s="74"/>
      <c r="C245" s="74" t="s">
        <v>532</v>
      </c>
      <c r="D245" s="74" t="s">
        <v>250</v>
      </c>
      <c r="E245" s="152">
        <v>0</v>
      </c>
      <c r="F245" s="152">
        <v>6</v>
      </c>
      <c r="G245" s="152">
        <v>14</v>
      </c>
      <c r="H245" s="152">
        <v>50</v>
      </c>
      <c r="I245" s="152">
        <v>0</v>
      </c>
      <c r="J245" s="152">
        <v>0</v>
      </c>
      <c r="K245" s="152">
        <v>0</v>
      </c>
      <c r="L245" s="152">
        <v>0</v>
      </c>
      <c r="M245" s="152">
        <v>70</v>
      </c>
    </row>
    <row r="246" spans="1:13" ht="11.25">
      <c r="A246" s="74"/>
      <c r="B246" s="74"/>
      <c r="C246" s="74" t="s">
        <v>533</v>
      </c>
      <c r="D246" s="74" t="s">
        <v>251</v>
      </c>
      <c r="E246" s="152">
        <v>0</v>
      </c>
      <c r="F246" s="152">
        <v>0</v>
      </c>
      <c r="G246" s="152">
        <v>0</v>
      </c>
      <c r="H246" s="152">
        <v>1</v>
      </c>
      <c r="I246" s="152">
        <v>0</v>
      </c>
      <c r="J246" s="152">
        <v>0</v>
      </c>
      <c r="K246" s="152">
        <v>0</v>
      </c>
      <c r="L246" s="152">
        <v>0</v>
      </c>
      <c r="M246" s="152">
        <v>1</v>
      </c>
    </row>
    <row r="247" spans="1:13" ht="11.25">
      <c r="A247" s="74"/>
      <c r="B247" s="74"/>
      <c r="C247" s="74" t="s">
        <v>538</v>
      </c>
      <c r="D247" s="74" t="s">
        <v>252</v>
      </c>
      <c r="E247" s="152">
        <v>0</v>
      </c>
      <c r="F247" s="152">
        <v>0</v>
      </c>
      <c r="G247" s="152">
        <v>0</v>
      </c>
      <c r="H247" s="152">
        <v>0</v>
      </c>
      <c r="I247" s="152">
        <v>0</v>
      </c>
      <c r="J247" s="152">
        <v>19</v>
      </c>
      <c r="K247" s="152">
        <v>0</v>
      </c>
      <c r="L247" s="152">
        <v>0</v>
      </c>
      <c r="M247" s="152">
        <v>19</v>
      </c>
    </row>
    <row r="248" spans="1:13" ht="11.25">
      <c r="A248" s="74"/>
      <c r="B248" s="74"/>
      <c r="C248" s="74" t="s">
        <v>534</v>
      </c>
      <c r="D248" s="74" t="s">
        <v>253</v>
      </c>
      <c r="E248" s="152">
        <v>0</v>
      </c>
      <c r="F248" s="152">
        <v>0</v>
      </c>
      <c r="G248" s="152">
        <v>1</v>
      </c>
      <c r="H248" s="152">
        <v>4</v>
      </c>
      <c r="I248" s="152">
        <v>0</v>
      </c>
      <c r="J248" s="152">
        <v>1</v>
      </c>
      <c r="K248" s="152">
        <v>0</v>
      </c>
      <c r="L248" s="152">
        <v>0</v>
      </c>
      <c r="M248" s="152">
        <v>6</v>
      </c>
    </row>
    <row r="249" spans="1:13" ht="11.25">
      <c r="A249" s="74"/>
      <c r="B249" s="74"/>
      <c r="C249" s="74" t="s">
        <v>535</v>
      </c>
      <c r="D249" s="74" t="s">
        <v>254</v>
      </c>
      <c r="E249" s="152">
        <v>0</v>
      </c>
      <c r="F249" s="152">
        <v>4</v>
      </c>
      <c r="G249" s="152">
        <v>13</v>
      </c>
      <c r="H249" s="152">
        <v>31</v>
      </c>
      <c r="I249" s="152">
        <v>0</v>
      </c>
      <c r="J249" s="152">
        <v>0</v>
      </c>
      <c r="K249" s="152">
        <v>0</v>
      </c>
      <c r="L249" s="152">
        <v>0</v>
      </c>
      <c r="M249" s="152">
        <v>48</v>
      </c>
    </row>
    <row r="250" spans="1:13" ht="11.25">
      <c r="A250" s="74"/>
      <c r="B250" s="74"/>
      <c r="C250" s="74" t="s">
        <v>536</v>
      </c>
      <c r="D250" s="74" t="s">
        <v>255</v>
      </c>
      <c r="E250" s="152">
        <v>0</v>
      </c>
      <c r="F250" s="152">
        <v>7</v>
      </c>
      <c r="G250" s="152">
        <v>17</v>
      </c>
      <c r="H250" s="152">
        <v>29</v>
      </c>
      <c r="I250" s="152">
        <v>0</v>
      </c>
      <c r="J250" s="152">
        <v>0</v>
      </c>
      <c r="K250" s="152">
        <v>0</v>
      </c>
      <c r="L250" s="152">
        <v>0</v>
      </c>
      <c r="M250" s="152">
        <v>53</v>
      </c>
    </row>
    <row r="251" spans="1:13" ht="11.25">
      <c r="A251" s="74"/>
      <c r="B251" s="74"/>
      <c r="C251" s="74" t="s">
        <v>537</v>
      </c>
      <c r="D251" s="74" t="s">
        <v>256</v>
      </c>
      <c r="E251" s="152">
        <v>0</v>
      </c>
      <c r="F251" s="152">
        <v>0</v>
      </c>
      <c r="G251" s="152">
        <v>0</v>
      </c>
      <c r="H251" s="152">
        <v>0</v>
      </c>
      <c r="I251" s="152">
        <v>0</v>
      </c>
      <c r="J251" s="152">
        <v>9</v>
      </c>
      <c r="K251" s="152">
        <v>0</v>
      </c>
      <c r="L251" s="152">
        <v>0</v>
      </c>
      <c r="M251" s="152">
        <v>9</v>
      </c>
    </row>
    <row r="252" spans="1:13" ht="11.25">
      <c r="A252" s="74"/>
      <c r="B252" s="74"/>
      <c r="C252" s="74" t="s">
        <v>539</v>
      </c>
      <c r="D252" s="74" t="s">
        <v>742</v>
      </c>
      <c r="E252" s="152">
        <v>0</v>
      </c>
      <c r="F252" s="152">
        <v>0</v>
      </c>
      <c r="G252" s="152">
        <v>7</v>
      </c>
      <c r="H252" s="152">
        <v>13</v>
      </c>
      <c r="I252" s="152">
        <v>0</v>
      </c>
      <c r="J252" s="152">
        <v>0</v>
      </c>
      <c r="K252" s="152">
        <v>0</v>
      </c>
      <c r="L252" s="152">
        <v>0</v>
      </c>
      <c r="M252" s="152">
        <v>20</v>
      </c>
    </row>
    <row r="253" spans="1:13" ht="11.25">
      <c r="A253" s="74"/>
      <c r="B253" s="72" t="s">
        <v>363</v>
      </c>
      <c r="C253" s="72"/>
      <c r="D253" s="72"/>
      <c r="E253" s="73">
        <f aca="true" t="shared" si="40" ref="E253:L253">SUM(E254:E272)</f>
        <v>70</v>
      </c>
      <c r="F253" s="73">
        <f t="shared" si="40"/>
        <v>57</v>
      </c>
      <c r="G253" s="73">
        <f t="shared" si="40"/>
        <v>75</v>
      </c>
      <c r="H253" s="73">
        <f t="shared" si="40"/>
        <v>119</v>
      </c>
      <c r="I253" s="73">
        <f t="shared" si="40"/>
        <v>0</v>
      </c>
      <c r="J253" s="73">
        <f t="shared" si="40"/>
        <v>73</v>
      </c>
      <c r="K253" s="73">
        <f t="shared" si="40"/>
        <v>0</v>
      </c>
      <c r="L253" s="73">
        <f t="shared" si="40"/>
        <v>0</v>
      </c>
      <c r="M253" s="73">
        <f>SUM(M254:M272)</f>
        <v>394</v>
      </c>
    </row>
    <row r="254" spans="1:13" ht="11.25">
      <c r="A254" s="74"/>
      <c r="C254" s="74" t="s">
        <v>540</v>
      </c>
      <c r="D254" s="74" t="s">
        <v>257</v>
      </c>
      <c r="E254" s="152">
        <v>0</v>
      </c>
      <c r="F254" s="152">
        <v>0</v>
      </c>
      <c r="G254" s="152">
        <v>0</v>
      </c>
      <c r="H254" s="152">
        <v>0</v>
      </c>
      <c r="I254" s="152">
        <v>0</v>
      </c>
      <c r="J254" s="152">
        <v>10</v>
      </c>
      <c r="K254" s="152">
        <v>0</v>
      </c>
      <c r="L254" s="152">
        <v>0</v>
      </c>
      <c r="M254" s="152">
        <v>10</v>
      </c>
    </row>
    <row r="255" spans="1:13" ht="11.25">
      <c r="A255" s="74"/>
      <c r="B255" s="74"/>
      <c r="C255" s="74" t="s">
        <v>48</v>
      </c>
      <c r="D255" s="74" t="s">
        <v>39</v>
      </c>
      <c r="E255" s="152">
        <v>0</v>
      </c>
      <c r="F255" s="152">
        <v>0</v>
      </c>
      <c r="G255" s="152">
        <v>0</v>
      </c>
      <c r="H255" s="152">
        <v>0</v>
      </c>
      <c r="I255" s="152">
        <v>0</v>
      </c>
      <c r="J255" s="152">
        <v>1</v>
      </c>
      <c r="K255" s="152">
        <v>0</v>
      </c>
      <c r="L255" s="152">
        <v>0</v>
      </c>
      <c r="M255" s="152">
        <v>1</v>
      </c>
    </row>
    <row r="256" spans="1:13" ht="11.25">
      <c r="A256" s="74"/>
      <c r="B256" s="74"/>
      <c r="C256" s="74" t="s">
        <v>541</v>
      </c>
      <c r="D256" s="74" t="s">
        <v>258</v>
      </c>
      <c r="E256" s="152">
        <v>0</v>
      </c>
      <c r="F256" s="152">
        <v>0</v>
      </c>
      <c r="G256" s="152">
        <v>0</v>
      </c>
      <c r="H256" s="152">
        <v>0</v>
      </c>
      <c r="I256" s="152">
        <v>0</v>
      </c>
      <c r="J256" s="152">
        <v>27</v>
      </c>
      <c r="K256" s="152">
        <v>0</v>
      </c>
      <c r="L256" s="152">
        <v>0</v>
      </c>
      <c r="M256" s="152">
        <v>27</v>
      </c>
    </row>
    <row r="257" spans="1:13" ht="11.25">
      <c r="A257" s="74"/>
      <c r="B257" s="74"/>
      <c r="C257" s="74" t="s">
        <v>542</v>
      </c>
      <c r="D257" s="74" t="s">
        <v>259</v>
      </c>
      <c r="E257" s="152">
        <v>0</v>
      </c>
      <c r="F257" s="152">
        <v>0</v>
      </c>
      <c r="G257" s="152">
        <v>0</v>
      </c>
      <c r="H257" s="152">
        <v>0</v>
      </c>
      <c r="I257" s="152">
        <v>0</v>
      </c>
      <c r="J257" s="152">
        <v>2</v>
      </c>
      <c r="K257" s="152">
        <v>0</v>
      </c>
      <c r="L257" s="152">
        <v>0</v>
      </c>
      <c r="M257" s="152">
        <v>2</v>
      </c>
    </row>
    <row r="258" spans="1:13" ht="11.25">
      <c r="A258" s="74"/>
      <c r="B258" s="74"/>
      <c r="C258" s="74" t="s">
        <v>543</v>
      </c>
      <c r="D258" s="74" t="s">
        <v>260</v>
      </c>
      <c r="E258" s="152">
        <v>0</v>
      </c>
      <c r="F258" s="152">
        <v>0</v>
      </c>
      <c r="G258" s="152">
        <v>0</v>
      </c>
      <c r="H258" s="152">
        <v>0</v>
      </c>
      <c r="I258" s="152">
        <v>0</v>
      </c>
      <c r="J258" s="152">
        <v>26</v>
      </c>
      <c r="K258" s="152">
        <v>0</v>
      </c>
      <c r="L258" s="152">
        <v>0</v>
      </c>
      <c r="M258" s="152">
        <v>26</v>
      </c>
    </row>
    <row r="259" spans="1:13" ht="11.25">
      <c r="A259" s="74"/>
      <c r="B259" s="74"/>
      <c r="C259" s="74" t="s">
        <v>618</v>
      </c>
      <c r="D259" s="74" t="s">
        <v>261</v>
      </c>
      <c r="E259" s="152">
        <v>0</v>
      </c>
      <c r="F259" s="152">
        <v>0</v>
      </c>
      <c r="G259" s="152">
        <v>0</v>
      </c>
      <c r="H259" s="152">
        <v>0</v>
      </c>
      <c r="I259" s="152">
        <v>0</v>
      </c>
      <c r="J259" s="152">
        <v>7</v>
      </c>
      <c r="K259" s="152">
        <v>0</v>
      </c>
      <c r="L259" s="152">
        <v>0</v>
      </c>
      <c r="M259" s="152">
        <v>7</v>
      </c>
    </row>
    <row r="260" spans="1:13" ht="11.25">
      <c r="A260" s="74"/>
      <c r="B260" s="74"/>
      <c r="C260" s="74" t="s">
        <v>544</v>
      </c>
      <c r="D260" s="74" t="s">
        <v>55</v>
      </c>
      <c r="E260" s="152">
        <v>9</v>
      </c>
      <c r="F260" s="152">
        <v>13</v>
      </c>
      <c r="G260" s="152">
        <v>15</v>
      </c>
      <c r="H260" s="152">
        <v>23</v>
      </c>
      <c r="I260" s="152">
        <v>0</v>
      </c>
      <c r="J260" s="152">
        <v>0</v>
      </c>
      <c r="K260" s="152">
        <v>0</v>
      </c>
      <c r="L260" s="152">
        <v>0</v>
      </c>
      <c r="M260" s="152">
        <v>60</v>
      </c>
    </row>
    <row r="261" spans="1:13" ht="11.25">
      <c r="A261" s="74"/>
      <c r="B261" s="74"/>
      <c r="C261" s="74" t="s">
        <v>545</v>
      </c>
      <c r="D261" s="74" t="s">
        <v>56</v>
      </c>
      <c r="E261" s="152">
        <v>1</v>
      </c>
      <c r="F261" s="152">
        <v>1</v>
      </c>
      <c r="G261" s="152">
        <v>3</v>
      </c>
      <c r="H261" s="152">
        <v>4</v>
      </c>
      <c r="I261" s="152">
        <v>0</v>
      </c>
      <c r="J261" s="152">
        <v>0</v>
      </c>
      <c r="K261" s="152">
        <v>0</v>
      </c>
      <c r="L261" s="152">
        <v>0</v>
      </c>
      <c r="M261" s="152">
        <v>9</v>
      </c>
    </row>
    <row r="262" spans="1:13" ht="11.25">
      <c r="A262" s="74"/>
      <c r="B262" s="74"/>
      <c r="C262" s="74" t="s">
        <v>546</v>
      </c>
      <c r="D262" s="74" t="s">
        <v>57</v>
      </c>
      <c r="E262" s="152">
        <v>24</v>
      </c>
      <c r="F262" s="152">
        <v>14</v>
      </c>
      <c r="G262" s="152">
        <v>18</v>
      </c>
      <c r="H262" s="152">
        <v>42</v>
      </c>
      <c r="I262" s="152">
        <v>0</v>
      </c>
      <c r="J262" s="152">
        <v>0</v>
      </c>
      <c r="K262" s="152">
        <v>0</v>
      </c>
      <c r="L262" s="152">
        <v>0</v>
      </c>
      <c r="M262" s="152">
        <v>98</v>
      </c>
    </row>
    <row r="263" spans="1:13" ht="11.25">
      <c r="A263" s="74"/>
      <c r="B263" s="74"/>
      <c r="C263" s="74" t="s">
        <v>547</v>
      </c>
      <c r="D263" s="74" t="s">
        <v>58</v>
      </c>
      <c r="E263" s="152">
        <v>9</v>
      </c>
      <c r="F263" s="152">
        <v>2</v>
      </c>
      <c r="G263" s="152">
        <v>2</v>
      </c>
      <c r="H263" s="152">
        <v>4</v>
      </c>
      <c r="I263" s="152">
        <v>0</v>
      </c>
      <c r="J263" s="152">
        <v>0</v>
      </c>
      <c r="K263" s="152">
        <v>0</v>
      </c>
      <c r="L263" s="152">
        <v>0</v>
      </c>
      <c r="M263" s="152">
        <v>17</v>
      </c>
    </row>
    <row r="264" spans="1:13" ht="11.25">
      <c r="A264" s="74"/>
      <c r="B264" s="74"/>
      <c r="C264" s="74" t="s">
        <v>548</v>
      </c>
      <c r="D264" s="74" t="s">
        <v>174</v>
      </c>
      <c r="E264" s="152">
        <v>5</v>
      </c>
      <c r="F264" s="152">
        <v>0</v>
      </c>
      <c r="G264" s="152">
        <v>5</v>
      </c>
      <c r="H264" s="152">
        <v>5</v>
      </c>
      <c r="I264" s="152">
        <v>0</v>
      </c>
      <c r="J264" s="152">
        <v>0</v>
      </c>
      <c r="K264" s="152">
        <v>0</v>
      </c>
      <c r="L264" s="152">
        <v>0</v>
      </c>
      <c r="M264" s="152">
        <v>15</v>
      </c>
    </row>
    <row r="265" spans="1:13" ht="11.25">
      <c r="A265" s="74"/>
      <c r="B265" s="74"/>
      <c r="C265" s="74" t="s">
        <v>49</v>
      </c>
      <c r="D265" s="74" t="s">
        <v>743</v>
      </c>
      <c r="E265" s="152">
        <v>0</v>
      </c>
      <c r="F265" s="152">
        <v>0</v>
      </c>
      <c r="G265" s="152">
        <v>1</v>
      </c>
      <c r="H265" s="152">
        <v>0</v>
      </c>
      <c r="I265" s="152">
        <v>0</v>
      </c>
      <c r="J265" s="152">
        <v>0</v>
      </c>
      <c r="K265" s="152">
        <v>0</v>
      </c>
      <c r="L265" s="152">
        <v>0</v>
      </c>
      <c r="M265" s="152">
        <v>1</v>
      </c>
    </row>
    <row r="266" spans="1:13" ht="11.25">
      <c r="A266" s="74"/>
      <c r="B266" s="74"/>
      <c r="C266" s="74" t="s">
        <v>549</v>
      </c>
      <c r="D266" s="74" t="s">
        <v>175</v>
      </c>
      <c r="E266" s="152">
        <v>0</v>
      </c>
      <c r="F266" s="152">
        <v>1</v>
      </c>
      <c r="G266" s="152">
        <v>2</v>
      </c>
      <c r="H266" s="152">
        <v>1</v>
      </c>
      <c r="I266" s="152">
        <v>0</v>
      </c>
      <c r="J266" s="152">
        <v>0</v>
      </c>
      <c r="K266" s="152">
        <v>0</v>
      </c>
      <c r="L266" s="152">
        <v>0</v>
      </c>
      <c r="M266" s="152">
        <v>4</v>
      </c>
    </row>
    <row r="267" spans="1:13" ht="11.25">
      <c r="A267" s="74"/>
      <c r="B267" s="74"/>
      <c r="C267" s="74" t="s">
        <v>550</v>
      </c>
      <c r="D267" s="74" t="s">
        <v>176</v>
      </c>
      <c r="E267" s="152">
        <v>2</v>
      </c>
      <c r="F267" s="152">
        <v>1</v>
      </c>
      <c r="G267" s="152">
        <v>0</v>
      </c>
      <c r="H267" s="152">
        <v>2</v>
      </c>
      <c r="I267" s="152">
        <v>0</v>
      </c>
      <c r="J267" s="152">
        <v>0</v>
      </c>
      <c r="K267" s="152">
        <v>0</v>
      </c>
      <c r="L267" s="152">
        <v>0</v>
      </c>
      <c r="M267" s="152">
        <v>5</v>
      </c>
    </row>
    <row r="268" spans="1:13" ht="11.25">
      <c r="A268" s="74"/>
      <c r="B268" s="74"/>
      <c r="C268" s="74" t="s">
        <v>551</v>
      </c>
      <c r="D268" s="74" t="s">
        <v>263</v>
      </c>
      <c r="E268" s="152">
        <v>8</v>
      </c>
      <c r="F268" s="152">
        <v>9</v>
      </c>
      <c r="G268" s="152">
        <v>8</v>
      </c>
      <c r="H268" s="152">
        <v>15</v>
      </c>
      <c r="I268" s="152">
        <v>0</v>
      </c>
      <c r="J268" s="152">
        <v>0</v>
      </c>
      <c r="K268" s="152">
        <v>0</v>
      </c>
      <c r="L268" s="152">
        <v>0</v>
      </c>
      <c r="M268" s="152">
        <v>40</v>
      </c>
    </row>
    <row r="269" spans="1:13" ht="11.25">
      <c r="A269" s="74"/>
      <c r="B269" s="74"/>
      <c r="C269" s="74" t="s">
        <v>552</v>
      </c>
      <c r="D269" s="74" t="s">
        <v>177</v>
      </c>
      <c r="E269" s="152">
        <v>0</v>
      </c>
      <c r="F269" s="152">
        <v>2</v>
      </c>
      <c r="G269" s="152">
        <v>0</v>
      </c>
      <c r="H269" s="152">
        <v>5</v>
      </c>
      <c r="I269" s="152">
        <v>0</v>
      </c>
      <c r="J269" s="152">
        <v>0</v>
      </c>
      <c r="K269" s="152">
        <v>0</v>
      </c>
      <c r="L269" s="152">
        <v>0</v>
      </c>
      <c r="M269" s="152">
        <v>7</v>
      </c>
    </row>
    <row r="270" spans="1:13" ht="11.25">
      <c r="A270" s="74"/>
      <c r="B270" s="74"/>
      <c r="C270" s="74" t="s">
        <v>553</v>
      </c>
      <c r="D270" s="74" t="s">
        <v>264</v>
      </c>
      <c r="E270" s="152">
        <v>4</v>
      </c>
      <c r="F270" s="152">
        <v>7</v>
      </c>
      <c r="G270" s="152">
        <v>9</v>
      </c>
      <c r="H270" s="152">
        <v>6</v>
      </c>
      <c r="I270" s="152">
        <v>0</v>
      </c>
      <c r="J270" s="152">
        <v>0</v>
      </c>
      <c r="K270" s="152">
        <v>0</v>
      </c>
      <c r="L270" s="152">
        <v>0</v>
      </c>
      <c r="M270" s="152">
        <v>26</v>
      </c>
    </row>
    <row r="271" spans="1:13" ht="11.25">
      <c r="A271" s="74"/>
      <c r="B271" s="74"/>
      <c r="C271" s="74" t="s">
        <v>554</v>
      </c>
      <c r="D271" s="74" t="s">
        <v>265</v>
      </c>
      <c r="E271" s="152">
        <v>3</v>
      </c>
      <c r="F271" s="152">
        <v>1</v>
      </c>
      <c r="G271" s="152">
        <v>1</v>
      </c>
      <c r="H271" s="152">
        <v>1</v>
      </c>
      <c r="I271" s="152">
        <v>0</v>
      </c>
      <c r="J271" s="152">
        <v>0</v>
      </c>
      <c r="K271" s="152">
        <v>0</v>
      </c>
      <c r="L271" s="152">
        <v>0</v>
      </c>
      <c r="M271" s="152">
        <v>6</v>
      </c>
    </row>
    <row r="272" spans="1:13" ht="11.25">
      <c r="A272" s="74"/>
      <c r="B272" s="74"/>
      <c r="C272" s="74" t="s">
        <v>555</v>
      </c>
      <c r="D272" s="74" t="s">
        <v>266</v>
      </c>
      <c r="E272" s="152">
        <v>5</v>
      </c>
      <c r="F272" s="152">
        <v>6</v>
      </c>
      <c r="G272" s="152">
        <v>11</v>
      </c>
      <c r="H272" s="152">
        <v>11</v>
      </c>
      <c r="I272" s="152">
        <v>0</v>
      </c>
      <c r="J272" s="152">
        <v>0</v>
      </c>
      <c r="K272" s="152">
        <v>0</v>
      </c>
      <c r="L272" s="152">
        <v>0</v>
      </c>
      <c r="M272" s="152">
        <v>33</v>
      </c>
    </row>
    <row r="273" spans="1:13" ht="11.25">
      <c r="A273" s="74"/>
      <c r="B273" s="72" t="s">
        <v>364</v>
      </c>
      <c r="C273" s="72"/>
      <c r="D273" s="72"/>
      <c r="E273" s="73">
        <f aca="true" t="shared" si="41" ref="E273:L273">SUM(E274:E281)</f>
        <v>50</v>
      </c>
      <c r="F273" s="73">
        <f t="shared" si="41"/>
        <v>57</v>
      </c>
      <c r="G273" s="73">
        <f t="shared" si="41"/>
        <v>81</v>
      </c>
      <c r="H273" s="73">
        <f t="shared" si="41"/>
        <v>96</v>
      </c>
      <c r="I273" s="73">
        <f t="shared" si="41"/>
        <v>0</v>
      </c>
      <c r="J273" s="73">
        <f t="shared" si="41"/>
        <v>22</v>
      </c>
      <c r="K273" s="73">
        <f t="shared" si="41"/>
        <v>0</v>
      </c>
      <c r="L273" s="73">
        <f t="shared" si="41"/>
        <v>0</v>
      </c>
      <c r="M273" s="73">
        <f>SUM(M274:M281)</f>
        <v>306</v>
      </c>
    </row>
    <row r="274" spans="1:13" ht="11.25">
      <c r="A274" s="74"/>
      <c r="C274" s="74" t="s">
        <v>556</v>
      </c>
      <c r="D274" s="74" t="s">
        <v>267</v>
      </c>
      <c r="E274" s="152">
        <v>0</v>
      </c>
      <c r="F274" s="152">
        <v>0</v>
      </c>
      <c r="G274" s="152">
        <v>0</v>
      </c>
      <c r="H274" s="152">
        <v>0</v>
      </c>
      <c r="I274" s="152">
        <v>0</v>
      </c>
      <c r="J274" s="152">
        <v>8</v>
      </c>
      <c r="K274" s="152">
        <v>0</v>
      </c>
      <c r="L274" s="152">
        <v>0</v>
      </c>
      <c r="M274" s="152">
        <v>8</v>
      </c>
    </row>
    <row r="275" spans="1:13" ht="11.25">
      <c r="A275" s="74"/>
      <c r="B275" s="74"/>
      <c r="C275" s="74" t="s">
        <v>557</v>
      </c>
      <c r="D275" s="74" t="s">
        <v>268</v>
      </c>
      <c r="E275" s="152">
        <v>3</v>
      </c>
      <c r="F275" s="152">
        <v>0</v>
      </c>
      <c r="G275" s="152">
        <v>7</v>
      </c>
      <c r="H275" s="152">
        <v>11</v>
      </c>
      <c r="I275" s="152">
        <v>0</v>
      </c>
      <c r="J275" s="152">
        <v>14</v>
      </c>
      <c r="K275" s="152">
        <v>0</v>
      </c>
      <c r="L275" s="152">
        <v>0</v>
      </c>
      <c r="M275" s="152">
        <v>35</v>
      </c>
    </row>
    <row r="276" spans="1:13" ht="11.25">
      <c r="A276" s="74"/>
      <c r="B276" s="74"/>
      <c r="C276" s="74" t="s">
        <v>558</v>
      </c>
      <c r="D276" s="74" t="s">
        <v>269</v>
      </c>
      <c r="E276" s="152">
        <v>9</v>
      </c>
      <c r="F276" s="152">
        <v>7</v>
      </c>
      <c r="G276" s="152">
        <v>20</v>
      </c>
      <c r="H276" s="152">
        <v>17</v>
      </c>
      <c r="I276" s="152">
        <v>0</v>
      </c>
      <c r="J276" s="152">
        <v>0</v>
      </c>
      <c r="K276" s="152">
        <v>0</v>
      </c>
      <c r="L276" s="152">
        <v>0</v>
      </c>
      <c r="M276" s="152">
        <v>53</v>
      </c>
    </row>
    <row r="277" spans="1:13" ht="11.25">
      <c r="A277" s="74"/>
      <c r="B277" s="74"/>
      <c r="C277" s="74" t="s">
        <v>559</v>
      </c>
      <c r="D277" s="74" t="s">
        <v>270</v>
      </c>
      <c r="E277" s="152">
        <v>23</v>
      </c>
      <c r="F277" s="152">
        <v>33</v>
      </c>
      <c r="G277" s="152">
        <v>35</v>
      </c>
      <c r="H277" s="152">
        <v>35</v>
      </c>
      <c r="I277" s="152">
        <v>0</v>
      </c>
      <c r="J277" s="152">
        <v>0</v>
      </c>
      <c r="K277" s="152">
        <v>0</v>
      </c>
      <c r="L277" s="152">
        <v>0</v>
      </c>
      <c r="M277" s="152">
        <v>126</v>
      </c>
    </row>
    <row r="278" spans="1:13" ht="11.25">
      <c r="A278" s="74"/>
      <c r="B278" s="74"/>
      <c r="C278" s="74" t="s">
        <v>619</v>
      </c>
      <c r="D278" s="74" t="s">
        <v>271</v>
      </c>
      <c r="E278" s="152">
        <v>2</v>
      </c>
      <c r="F278" s="152">
        <v>4</v>
      </c>
      <c r="G278" s="152">
        <v>9</v>
      </c>
      <c r="H278" s="152">
        <v>2</v>
      </c>
      <c r="I278" s="152">
        <v>0</v>
      </c>
      <c r="J278" s="152">
        <v>0</v>
      </c>
      <c r="K278" s="152">
        <v>0</v>
      </c>
      <c r="L278" s="152">
        <v>0</v>
      </c>
      <c r="M278" s="152">
        <v>17</v>
      </c>
    </row>
    <row r="279" spans="1:13" ht="11.25">
      <c r="A279" s="74"/>
      <c r="B279" s="74"/>
      <c r="C279" s="74" t="s">
        <v>59</v>
      </c>
      <c r="D279" s="74" t="s">
        <v>60</v>
      </c>
      <c r="E279" s="152">
        <v>1</v>
      </c>
      <c r="F279" s="152">
        <v>0</v>
      </c>
      <c r="G279" s="152">
        <v>0</v>
      </c>
      <c r="H279" s="152">
        <v>0</v>
      </c>
      <c r="I279" s="152">
        <v>0</v>
      </c>
      <c r="J279" s="152">
        <v>0</v>
      </c>
      <c r="K279" s="152">
        <v>0</v>
      </c>
      <c r="L279" s="152">
        <v>0</v>
      </c>
      <c r="M279" s="152">
        <v>1</v>
      </c>
    </row>
    <row r="280" spans="1:13" ht="11.25">
      <c r="A280" s="74"/>
      <c r="B280" s="74"/>
      <c r="C280" s="74" t="s">
        <v>560</v>
      </c>
      <c r="D280" s="74" t="s">
        <v>272</v>
      </c>
      <c r="E280" s="152">
        <v>12</v>
      </c>
      <c r="F280" s="152">
        <v>13</v>
      </c>
      <c r="G280" s="152">
        <v>9</v>
      </c>
      <c r="H280" s="152">
        <v>31</v>
      </c>
      <c r="I280" s="152">
        <v>0</v>
      </c>
      <c r="J280" s="152">
        <v>0</v>
      </c>
      <c r="K280" s="152">
        <v>0</v>
      </c>
      <c r="L280" s="152">
        <v>0</v>
      </c>
      <c r="M280" s="152">
        <v>65</v>
      </c>
    </row>
    <row r="281" spans="1:13" ht="11.25">
      <c r="A281" s="74"/>
      <c r="B281" s="74"/>
      <c r="C281" s="74" t="s">
        <v>61</v>
      </c>
      <c r="D281" s="74" t="s">
        <v>62</v>
      </c>
      <c r="E281" s="152">
        <v>0</v>
      </c>
      <c r="F281" s="152">
        <v>0</v>
      </c>
      <c r="G281" s="152">
        <v>1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1</v>
      </c>
    </row>
    <row r="282" spans="1:14" ht="11.25">
      <c r="A282" s="155" t="s">
        <v>365</v>
      </c>
      <c r="B282" s="155"/>
      <c r="C282" s="155"/>
      <c r="D282" s="155"/>
      <c r="E282" s="156">
        <f>E283</f>
        <v>49</v>
      </c>
      <c r="F282" s="156">
        <f aca="true" t="shared" si="42" ref="F282:M282">F283</f>
        <v>34</v>
      </c>
      <c r="G282" s="156">
        <f t="shared" si="42"/>
        <v>70</v>
      </c>
      <c r="H282" s="156">
        <f t="shared" si="42"/>
        <v>114</v>
      </c>
      <c r="I282" s="156">
        <f t="shared" si="42"/>
        <v>0</v>
      </c>
      <c r="J282" s="156">
        <f t="shared" si="42"/>
        <v>33</v>
      </c>
      <c r="K282" s="156">
        <f t="shared" si="42"/>
        <v>0</v>
      </c>
      <c r="L282" s="156">
        <f t="shared" si="42"/>
        <v>0</v>
      </c>
      <c r="M282" s="156">
        <f t="shared" si="42"/>
        <v>300</v>
      </c>
      <c r="N282" s="70"/>
    </row>
    <row r="283" spans="1:13" ht="11.25">
      <c r="A283" s="74"/>
      <c r="B283" s="72" t="s">
        <v>365</v>
      </c>
      <c r="C283" s="72"/>
      <c r="D283" s="72"/>
      <c r="E283" s="73">
        <f aca="true" t="shared" si="43" ref="E283:L283">SUM(E284:E289)</f>
        <v>49</v>
      </c>
      <c r="F283" s="73">
        <f t="shared" si="43"/>
        <v>34</v>
      </c>
      <c r="G283" s="73">
        <f t="shared" si="43"/>
        <v>70</v>
      </c>
      <c r="H283" s="73">
        <f t="shared" si="43"/>
        <v>114</v>
      </c>
      <c r="I283" s="73">
        <f t="shared" si="43"/>
        <v>0</v>
      </c>
      <c r="J283" s="73">
        <f t="shared" si="43"/>
        <v>33</v>
      </c>
      <c r="K283" s="73">
        <f t="shared" si="43"/>
        <v>0</v>
      </c>
      <c r="L283" s="73">
        <f t="shared" si="43"/>
        <v>0</v>
      </c>
      <c r="M283" s="73">
        <f>SUM(M284:M289)</f>
        <v>300</v>
      </c>
    </row>
    <row r="284" spans="1:13" ht="11.25">
      <c r="A284" s="74"/>
      <c r="C284" s="74" t="s">
        <v>561</v>
      </c>
      <c r="D284" s="74" t="s">
        <v>273</v>
      </c>
      <c r="E284" s="152">
        <v>0</v>
      </c>
      <c r="F284" s="152">
        <v>6</v>
      </c>
      <c r="G284" s="152">
        <v>70</v>
      </c>
      <c r="H284" s="152">
        <v>106</v>
      </c>
      <c r="I284" s="152">
        <v>0</v>
      </c>
      <c r="J284" s="152">
        <v>0</v>
      </c>
      <c r="K284" s="152">
        <v>0</v>
      </c>
      <c r="L284" s="152">
        <v>0</v>
      </c>
      <c r="M284" s="152">
        <v>182</v>
      </c>
    </row>
    <row r="285" spans="1:13" ht="11.25">
      <c r="A285" s="74"/>
      <c r="B285" s="74"/>
      <c r="C285" s="74" t="s">
        <v>562</v>
      </c>
      <c r="D285" s="74" t="s">
        <v>274</v>
      </c>
      <c r="E285" s="152">
        <v>49</v>
      </c>
      <c r="F285" s="152">
        <v>28</v>
      </c>
      <c r="G285" s="152">
        <v>0</v>
      </c>
      <c r="H285" s="152">
        <v>0</v>
      </c>
      <c r="I285" s="152">
        <v>0</v>
      </c>
      <c r="J285" s="152">
        <v>0</v>
      </c>
      <c r="K285" s="152">
        <v>0</v>
      </c>
      <c r="L285" s="152">
        <v>0</v>
      </c>
      <c r="M285" s="152">
        <v>77</v>
      </c>
    </row>
    <row r="286" spans="1:13" ht="11.25">
      <c r="A286" s="74"/>
      <c r="B286" s="74"/>
      <c r="C286" s="74" t="s">
        <v>275</v>
      </c>
      <c r="D286" s="74" t="s">
        <v>276</v>
      </c>
      <c r="E286" s="152">
        <v>0</v>
      </c>
      <c r="F286" s="152">
        <v>0</v>
      </c>
      <c r="G286" s="152">
        <v>0</v>
      </c>
      <c r="H286" s="152">
        <v>8</v>
      </c>
      <c r="I286" s="152">
        <v>0</v>
      </c>
      <c r="J286" s="152">
        <v>0</v>
      </c>
      <c r="K286" s="152">
        <v>0</v>
      </c>
      <c r="L286" s="152">
        <v>0</v>
      </c>
      <c r="M286" s="152">
        <v>8</v>
      </c>
    </row>
    <row r="287" spans="1:13" ht="11.25">
      <c r="A287" s="74"/>
      <c r="B287" s="74"/>
      <c r="C287" s="74" t="s">
        <v>563</v>
      </c>
      <c r="D287" s="74" t="s">
        <v>277</v>
      </c>
      <c r="E287" s="152">
        <v>0</v>
      </c>
      <c r="F287" s="152">
        <v>0</v>
      </c>
      <c r="G287" s="152">
        <v>0</v>
      </c>
      <c r="H287" s="152">
        <v>0</v>
      </c>
      <c r="I287" s="152">
        <v>0</v>
      </c>
      <c r="J287" s="152">
        <v>24</v>
      </c>
      <c r="K287" s="152">
        <v>0</v>
      </c>
      <c r="L287" s="152">
        <v>0</v>
      </c>
      <c r="M287" s="152">
        <v>24</v>
      </c>
    </row>
    <row r="288" spans="1:13" ht="11.25">
      <c r="A288" s="74"/>
      <c r="B288" s="74"/>
      <c r="C288" s="74" t="s">
        <v>568</v>
      </c>
      <c r="D288" s="74" t="s">
        <v>63</v>
      </c>
      <c r="E288" s="152">
        <v>0</v>
      </c>
      <c r="F288" s="152">
        <v>0</v>
      </c>
      <c r="G288" s="152">
        <v>0</v>
      </c>
      <c r="H288" s="152">
        <v>0</v>
      </c>
      <c r="I288" s="152">
        <v>0</v>
      </c>
      <c r="J288" s="152">
        <v>6</v>
      </c>
      <c r="K288" s="152">
        <v>0</v>
      </c>
      <c r="L288" s="152">
        <v>0</v>
      </c>
      <c r="M288" s="152">
        <v>6</v>
      </c>
    </row>
    <row r="289" spans="1:13" ht="11.25">
      <c r="A289" s="74"/>
      <c r="B289" s="74"/>
      <c r="C289" s="74" t="s">
        <v>64</v>
      </c>
      <c r="D289" s="74" t="s">
        <v>65</v>
      </c>
      <c r="E289" s="152">
        <v>0</v>
      </c>
      <c r="F289" s="152">
        <v>0</v>
      </c>
      <c r="G289" s="152">
        <v>0</v>
      </c>
      <c r="H289" s="152">
        <v>0</v>
      </c>
      <c r="I289" s="152">
        <v>0</v>
      </c>
      <c r="J289" s="152">
        <v>3</v>
      </c>
      <c r="K289" s="152">
        <v>0</v>
      </c>
      <c r="L289" s="152">
        <v>0</v>
      </c>
      <c r="M289" s="152">
        <v>3</v>
      </c>
    </row>
    <row r="290" spans="1:14" ht="11.25">
      <c r="A290" s="155" t="s">
        <v>366</v>
      </c>
      <c r="B290" s="155"/>
      <c r="C290" s="155"/>
      <c r="D290" s="155"/>
      <c r="E290" s="152">
        <f aca="true" t="shared" si="44" ref="E290:L290">E291+E297</f>
        <v>1016</v>
      </c>
      <c r="F290" s="152">
        <f t="shared" si="44"/>
        <v>830</v>
      </c>
      <c r="G290" s="152">
        <f t="shared" si="44"/>
        <v>475</v>
      </c>
      <c r="H290" s="152">
        <f t="shared" si="44"/>
        <v>153</v>
      </c>
      <c r="I290" s="152">
        <f t="shared" si="44"/>
        <v>66</v>
      </c>
      <c r="J290" s="152">
        <f t="shared" si="44"/>
        <v>278</v>
      </c>
      <c r="K290" s="152">
        <f t="shared" si="44"/>
        <v>39</v>
      </c>
      <c r="L290" s="152">
        <f t="shared" si="44"/>
        <v>0</v>
      </c>
      <c r="M290" s="152">
        <f>M291+M297</f>
        <v>2857</v>
      </c>
      <c r="N290" s="70"/>
    </row>
    <row r="291" spans="1:13" ht="11.25">
      <c r="A291" s="74"/>
      <c r="B291" s="72" t="s">
        <v>367</v>
      </c>
      <c r="C291" s="72"/>
      <c r="D291" s="72"/>
      <c r="E291" s="73">
        <f aca="true" t="shared" si="45" ref="E291:L291">SUM(E292:E296)</f>
        <v>1016</v>
      </c>
      <c r="F291" s="73">
        <f t="shared" si="45"/>
        <v>830</v>
      </c>
      <c r="G291" s="73">
        <f t="shared" si="45"/>
        <v>475</v>
      </c>
      <c r="H291" s="73">
        <f t="shared" si="45"/>
        <v>153</v>
      </c>
      <c r="I291" s="73">
        <f t="shared" si="45"/>
        <v>0</v>
      </c>
      <c r="J291" s="73">
        <f t="shared" si="45"/>
        <v>0</v>
      </c>
      <c r="K291" s="73">
        <f t="shared" si="45"/>
        <v>0</v>
      </c>
      <c r="L291" s="73">
        <f t="shared" si="45"/>
        <v>0</v>
      </c>
      <c r="M291" s="73">
        <f>SUM(M292:M296)</f>
        <v>2474</v>
      </c>
    </row>
    <row r="292" spans="1:13" ht="11.25">
      <c r="A292" s="74"/>
      <c r="C292" s="74" t="s">
        <v>569</v>
      </c>
      <c r="D292" s="74" t="s">
        <v>278</v>
      </c>
      <c r="E292" s="152">
        <v>0</v>
      </c>
      <c r="F292" s="152">
        <v>0</v>
      </c>
      <c r="G292" s="152">
        <v>4</v>
      </c>
      <c r="H292" s="152">
        <v>31</v>
      </c>
      <c r="I292" s="152">
        <v>0</v>
      </c>
      <c r="J292" s="152">
        <v>0</v>
      </c>
      <c r="K292" s="152">
        <v>0</v>
      </c>
      <c r="L292" s="152">
        <v>0</v>
      </c>
      <c r="M292" s="152">
        <v>35</v>
      </c>
    </row>
    <row r="293" spans="1:13" ht="11.25">
      <c r="A293" s="74"/>
      <c r="B293" s="74"/>
      <c r="C293" s="74" t="s">
        <v>570</v>
      </c>
      <c r="D293" s="74" t="s">
        <v>279</v>
      </c>
      <c r="E293" s="152">
        <v>0</v>
      </c>
      <c r="F293" s="152">
        <v>0</v>
      </c>
      <c r="G293" s="152">
        <v>0</v>
      </c>
      <c r="H293" s="152">
        <v>3</v>
      </c>
      <c r="I293" s="152">
        <v>0</v>
      </c>
      <c r="J293" s="152">
        <v>0</v>
      </c>
      <c r="K293" s="152">
        <v>0</v>
      </c>
      <c r="L293" s="152">
        <v>0</v>
      </c>
      <c r="M293" s="152">
        <v>3</v>
      </c>
    </row>
    <row r="294" spans="1:13" ht="11.25">
      <c r="A294" s="74"/>
      <c r="B294" s="74"/>
      <c r="C294" s="74" t="s">
        <v>571</v>
      </c>
      <c r="D294" s="74" t="s">
        <v>40</v>
      </c>
      <c r="E294" s="152">
        <v>0</v>
      </c>
      <c r="F294" s="152">
        <v>0</v>
      </c>
      <c r="G294" s="152">
        <v>0</v>
      </c>
      <c r="H294" s="152">
        <v>1</v>
      </c>
      <c r="I294" s="152">
        <v>0</v>
      </c>
      <c r="J294" s="152">
        <v>0</v>
      </c>
      <c r="K294" s="152">
        <v>0</v>
      </c>
      <c r="L294" s="152">
        <v>0</v>
      </c>
      <c r="M294" s="152">
        <v>1</v>
      </c>
    </row>
    <row r="295" spans="1:13" ht="11.25">
      <c r="A295" s="74"/>
      <c r="B295" s="74"/>
      <c r="C295" s="74" t="s">
        <v>576</v>
      </c>
      <c r="D295" s="74" t="s">
        <v>634</v>
      </c>
      <c r="E295" s="152">
        <v>963</v>
      </c>
      <c r="F295" s="152">
        <v>746</v>
      </c>
      <c r="G295" s="152">
        <v>384</v>
      </c>
      <c r="H295" s="152">
        <v>68</v>
      </c>
      <c r="I295" s="152">
        <v>0</v>
      </c>
      <c r="J295" s="152">
        <v>0</v>
      </c>
      <c r="K295" s="152">
        <v>0</v>
      </c>
      <c r="L295" s="152">
        <v>0</v>
      </c>
      <c r="M295" s="152">
        <v>2161</v>
      </c>
    </row>
    <row r="296" spans="1:13" ht="11.25">
      <c r="A296" s="74"/>
      <c r="B296" s="74"/>
      <c r="C296" s="74" t="s">
        <v>577</v>
      </c>
      <c r="D296" s="74" t="s">
        <v>635</v>
      </c>
      <c r="E296" s="152">
        <v>53</v>
      </c>
      <c r="F296" s="152">
        <v>84</v>
      </c>
      <c r="G296" s="152">
        <v>87</v>
      </c>
      <c r="H296" s="152">
        <v>50</v>
      </c>
      <c r="I296" s="152">
        <v>0</v>
      </c>
      <c r="J296" s="152">
        <v>0</v>
      </c>
      <c r="K296" s="152">
        <v>0</v>
      </c>
      <c r="L296" s="152">
        <v>0</v>
      </c>
      <c r="M296" s="152">
        <v>274</v>
      </c>
    </row>
    <row r="297" spans="1:13" ht="11.25">
      <c r="A297" s="74"/>
      <c r="B297" s="72" t="s">
        <v>368</v>
      </c>
      <c r="C297" s="72"/>
      <c r="D297" s="72"/>
      <c r="E297" s="73">
        <f aca="true" t="shared" si="46" ref="E297:L297">SUM(E298:E305)</f>
        <v>0</v>
      </c>
      <c r="F297" s="73">
        <f t="shared" si="46"/>
        <v>0</v>
      </c>
      <c r="G297" s="73">
        <f t="shared" si="46"/>
        <v>0</v>
      </c>
      <c r="H297" s="73">
        <f t="shared" si="46"/>
        <v>0</v>
      </c>
      <c r="I297" s="73">
        <f t="shared" si="46"/>
        <v>66</v>
      </c>
      <c r="J297" s="73">
        <f t="shared" si="46"/>
        <v>278</v>
      </c>
      <c r="K297" s="73">
        <f t="shared" si="46"/>
        <v>39</v>
      </c>
      <c r="L297" s="73">
        <f t="shared" si="46"/>
        <v>0</v>
      </c>
      <c r="M297" s="73">
        <f>SUM(M298:M305)</f>
        <v>383</v>
      </c>
    </row>
    <row r="298" spans="3:13" ht="11.25">
      <c r="C298" s="74" t="s">
        <v>574</v>
      </c>
      <c r="D298" s="74" t="s">
        <v>632</v>
      </c>
      <c r="E298" s="152">
        <v>0</v>
      </c>
      <c r="F298" s="152">
        <v>0</v>
      </c>
      <c r="G298" s="152">
        <v>0</v>
      </c>
      <c r="H298" s="152">
        <v>0</v>
      </c>
      <c r="I298" s="152">
        <v>66</v>
      </c>
      <c r="J298" s="152">
        <v>0</v>
      </c>
      <c r="K298" s="152">
        <v>0</v>
      </c>
      <c r="L298" s="152">
        <v>0</v>
      </c>
      <c r="M298" s="152">
        <v>66</v>
      </c>
    </row>
    <row r="299" spans="3:13" ht="11.25">
      <c r="C299" s="74" t="s">
        <v>575</v>
      </c>
      <c r="D299" s="74" t="s">
        <v>633</v>
      </c>
      <c r="E299" s="152">
        <v>0</v>
      </c>
      <c r="F299" s="152">
        <v>0</v>
      </c>
      <c r="G299" s="152">
        <v>0</v>
      </c>
      <c r="H299" s="152">
        <v>0</v>
      </c>
      <c r="I299" s="152">
        <v>0</v>
      </c>
      <c r="J299" s="152">
        <v>278</v>
      </c>
      <c r="K299" s="152">
        <v>0</v>
      </c>
      <c r="L299" s="152">
        <v>0</v>
      </c>
      <c r="M299" s="152">
        <v>278</v>
      </c>
    </row>
    <row r="300" spans="3:13" ht="11.25">
      <c r="C300" s="74" t="s">
        <v>572</v>
      </c>
      <c r="D300" s="74" t="s">
        <v>178</v>
      </c>
      <c r="E300" s="152">
        <v>0</v>
      </c>
      <c r="F300" s="152">
        <v>0</v>
      </c>
      <c r="G300" s="152">
        <v>0</v>
      </c>
      <c r="H300" s="152">
        <v>0</v>
      </c>
      <c r="I300" s="152">
        <v>0</v>
      </c>
      <c r="J300" s="152">
        <v>0</v>
      </c>
      <c r="K300" s="152">
        <v>12</v>
      </c>
      <c r="L300" s="152">
        <v>0</v>
      </c>
      <c r="M300" s="152">
        <v>12</v>
      </c>
    </row>
    <row r="301" spans="3:13" ht="11.25">
      <c r="C301" s="74" t="s">
        <v>280</v>
      </c>
      <c r="D301" s="74" t="s">
        <v>179</v>
      </c>
      <c r="E301" s="152">
        <v>0</v>
      </c>
      <c r="F301" s="152">
        <v>0</v>
      </c>
      <c r="G301" s="152">
        <v>0</v>
      </c>
      <c r="H301" s="152">
        <v>0</v>
      </c>
      <c r="I301" s="152">
        <v>0</v>
      </c>
      <c r="J301" s="152">
        <v>0</v>
      </c>
      <c r="K301" s="152">
        <v>2</v>
      </c>
      <c r="L301" s="152">
        <v>0</v>
      </c>
      <c r="M301" s="152">
        <v>2</v>
      </c>
    </row>
    <row r="302" spans="3:13" ht="11.25">
      <c r="C302" s="74" t="s">
        <v>447</v>
      </c>
      <c r="D302" s="74" t="s">
        <v>744</v>
      </c>
      <c r="E302" s="152">
        <v>0</v>
      </c>
      <c r="F302" s="152">
        <v>0</v>
      </c>
      <c r="G302" s="152">
        <v>0</v>
      </c>
      <c r="H302" s="152">
        <v>0</v>
      </c>
      <c r="I302" s="152">
        <v>0</v>
      </c>
      <c r="J302" s="152">
        <v>0</v>
      </c>
      <c r="K302" s="152">
        <v>5</v>
      </c>
      <c r="L302" s="152">
        <v>0</v>
      </c>
      <c r="M302" s="152">
        <v>5</v>
      </c>
    </row>
    <row r="303" spans="2:13" ht="11.25">
      <c r="B303" s="74"/>
      <c r="C303" s="74" t="s">
        <v>207</v>
      </c>
      <c r="D303" s="74" t="s">
        <v>180</v>
      </c>
      <c r="E303" s="152">
        <v>0</v>
      </c>
      <c r="F303" s="152">
        <v>0</v>
      </c>
      <c r="G303" s="152">
        <v>0</v>
      </c>
      <c r="H303" s="152">
        <v>0</v>
      </c>
      <c r="I303" s="152">
        <v>0</v>
      </c>
      <c r="J303" s="152">
        <v>0</v>
      </c>
      <c r="K303" s="152">
        <v>2</v>
      </c>
      <c r="L303" s="152">
        <v>0</v>
      </c>
      <c r="M303" s="152">
        <v>2</v>
      </c>
    </row>
    <row r="304" spans="3:13" ht="11.25">
      <c r="C304" s="74" t="s">
        <v>573</v>
      </c>
      <c r="D304" s="74" t="s">
        <v>181</v>
      </c>
      <c r="E304" s="152">
        <v>0</v>
      </c>
      <c r="F304" s="152">
        <v>0</v>
      </c>
      <c r="G304" s="152">
        <v>0</v>
      </c>
      <c r="H304" s="152">
        <v>0</v>
      </c>
      <c r="I304" s="152">
        <v>0</v>
      </c>
      <c r="J304" s="152">
        <v>0</v>
      </c>
      <c r="K304" s="152">
        <v>1</v>
      </c>
      <c r="L304" s="152">
        <v>0</v>
      </c>
      <c r="M304" s="152">
        <v>1</v>
      </c>
    </row>
    <row r="305" spans="3:13" ht="11.25">
      <c r="C305" s="74" t="s">
        <v>54</v>
      </c>
      <c r="D305" s="74" t="s">
        <v>182</v>
      </c>
      <c r="E305" s="152">
        <v>0</v>
      </c>
      <c r="F305" s="152">
        <v>0</v>
      </c>
      <c r="G305" s="152">
        <v>0</v>
      </c>
      <c r="H305" s="152">
        <v>0</v>
      </c>
      <c r="I305" s="152">
        <v>0</v>
      </c>
      <c r="J305" s="152">
        <v>0</v>
      </c>
      <c r="K305" s="152">
        <v>17</v>
      </c>
      <c r="L305" s="152">
        <v>0</v>
      </c>
      <c r="M305" s="152">
        <v>17</v>
      </c>
    </row>
  </sheetData>
  <sheetProtection/>
  <printOptions/>
  <pageMargins left="0.5" right="0.5" top="0.53" bottom="0.6" header="0.5" footer="0.45"/>
  <pageSetup horizontalDpi="600" verticalDpi="600" orientation="portrait" scale="98" r:id="rId1"/>
  <headerFooter alignWithMargins="0">
    <oddFooter>&amp;C&amp;"Times New Roman,Regular"&amp;9- &amp;P+3 -</oddFooter>
  </headerFooter>
  <rowBreaks count="4" manualBreakCount="4">
    <brk id="65" max="12" man="1"/>
    <brk id="125" max="12" man="1"/>
    <brk id="186" max="12" man="1"/>
    <brk id="2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N59"/>
  <sheetViews>
    <sheetView showGridLines="0" zoomScalePageLayoutView="0" workbookViewId="0" topLeftCell="A8">
      <pane ySplit="450" topLeftCell="A1" activePane="bottomLeft" state="split"/>
      <selection pane="topLeft" activeCell="A15" sqref="A15"/>
      <selection pane="bottomLeft" activeCell="J47" sqref="J47"/>
    </sheetView>
  </sheetViews>
  <sheetFormatPr defaultColWidth="3.421875" defaultRowHeight="12.75"/>
  <cols>
    <col min="1" max="1" width="6.00390625" style="9" customWidth="1"/>
    <col min="2" max="2" width="6.28125" style="9" customWidth="1"/>
    <col min="3" max="3" width="6.8515625" style="9" customWidth="1"/>
    <col min="4" max="4" width="8.57421875" style="18" customWidth="1"/>
    <col min="5" max="6" width="6.8515625" style="18" customWidth="1"/>
    <col min="7" max="7" width="6.140625" style="18" customWidth="1"/>
    <col min="8" max="8" width="7.28125" style="18" customWidth="1"/>
    <col min="9" max="9" width="2.00390625" style="18" customWidth="1"/>
    <col min="10" max="10" width="7.28125" style="18" customWidth="1"/>
    <col min="11" max="11" width="8.00390625" style="18" customWidth="1"/>
    <col min="12" max="14" width="7.28125" style="18" customWidth="1"/>
    <col min="15" max="15" width="6.421875" style="9" customWidth="1"/>
    <col min="16" max="16" width="3.421875" style="9" customWidth="1"/>
    <col min="17" max="17" width="8.7109375" style="9" customWidth="1"/>
    <col min="18" max="142" width="3.421875" style="9" customWidth="1"/>
    <col min="143" max="16384" width="3.421875" style="9" customWidth="1"/>
  </cols>
  <sheetData>
    <row r="1" spans="1:14" ht="18" customHeight="1">
      <c r="A1" s="7" t="s">
        <v>310</v>
      </c>
      <c r="B1" s="7"/>
      <c r="C1" s="16"/>
      <c r="D1" s="17"/>
      <c r="E1" s="8"/>
      <c r="F1" s="17"/>
      <c r="G1" s="8"/>
      <c r="H1" s="8"/>
      <c r="I1" s="8"/>
      <c r="J1" s="17"/>
      <c r="K1" s="8"/>
      <c r="L1" s="17"/>
      <c r="M1" s="8"/>
      <c r="N1" s="17"/>
    </row>
    <row r="2" spans="1:14" ht="12.75">
      <c r="A2" s="175" t="s">
        <v>296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2.75">
      <c r="A3" s="175" t="s">
        <v>623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2.75">
      <c r="A4" s="175" t="s">
        <v>41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7"/>
      <c r="N5" s="52"/>
    </row>
    <row r="6" spans="1:14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47"/>
      <c r="N6" s="52"/>
    </row>
    <row r="7" spans="1:14" ht="12.75">
      <c r="A7" s="10"/>
      <c r="B7" s="10"/>
      <c r="C7" s="56" t="s">
        <v>333</v>
      </c>
      <c r="D7" s="57"/>
      <c r="E7" s="57"/>
      <c r="F7" s="57"/>
      <c r="G7" s="57"/>
      <c r="H7" s="57"/>
      <c r="I7" s="10"/>
      <c r="J7" s="56" t="s">
        <v>320</v>
      </c>
      <c r="K7" s="57"/>
      <c r="L7" s="57"/>
      <c r="M7" s="57"/>
      <c r="N7" s="58" t="s">
        <v>620</v>
      </c>
    </row>
    <row r="8" spans="1:14" ht="12.75">
      <c r="A8" s="10"/>
      <c r="B8" s="10"/>
      <c r="C8" s="46" t="s">
        <v>294</v>
      </c>
      <c r="D8" s="46" t="s">
        <v>292</v>
      </c>
      <c r="E8" s="46" t="s">
        <v>291</v>
      </c>
      <c r="F8" s="46" t="s">
        <v>290</v>
      </c>
      <c r="G8" s="46" t="s">
        <v>319</v>
      </c>
      <c r="H8" s="46" t="s">
        <v>286</v>
      </c>
      <c r="I8" s="46"/>
      <c r="J8" s="46" t="s">
        <v>288</v>
      </c>
      <c r="K8" s="46" t="s">
        <v>293</v>
      </c>
      <c r="L8" s="46" t="s">
        <v>289</v>
      </c>
      <c r="M8" s="46" t="s">
        <v>286</v>
      </c>
      <c r="N8" s="46" t="s">
        <v>286</v>
      </c>
    </row>
    <row r="9" ht="12">
      <c r="A9" s="9" t="s">
        <v>318</v>
      </c>
    </row>
    <row r="10" spans="2:14" ht="12">
      <c r="B10" s="11" t="s">
        <v>286</v>
      </c>
      <c r="C10" s="47">
        <f aca="true" t="shared" si="0" ref="C10:N10">C12+C13</f>
        <v>3392</v>
      </c>
      <c r="D10" s="47">
        <f t="shared" si="0"/>
        <v>645</v>
      </c>
      <c r="E10" s="47">
        <f t="shared" si="0"/>
        <v>771</v>
      </c>
      <c r="F10" s="47">
        <f t="shared" si="0"/>
        <v>62</v>
      </c>
      <c r="G10" s="47">
        <f t="shared" si="0"/>
        <v>49</v>
      </c>
      <c r="H10" s="47">
        <f t="shared" si="0"/>
        <v>4919</v>
      </c>
      <c r="I10" s="47"/>
      <c r="J10" s="47">
        <f t="shared" si="0"/>
        <v>526</v>
      </c>
      <c r="K10" s="47">
        <f t="shared" si="0"/>
        <v>29</v>
      </c>
      <c r="L10" s="47">
        <f t="shared" si="0"/>
        <v>38</v>
      </c>
      <c r="M10" s="47">
        <f t="shared" si="0"/>
        <v>593</v>
      </c>
      <c r="N10" s="47">
        <f t="shared" si="0"/>
        <v>5512</v>
      </c>
    </row>
    <row r="11" spans="2:14" ht="6.75" customHeight="1">
      <c r="B11" s="1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2:14" ht="12">
      <c r="B12" s="11" t="s">
        <v>284</v>
      </c>
      <c r="C12" s="47">
        <f aca="true" t="shared" si="1" ref="C12:N12">C17+C22+C27+C31+C36+C41+C45</f>
        <v>1386</v>
      </c>
      <c r="D12" s="47">
        <f t="shared" si="1"/>
        <v>361</v>
      </c>
      <c r="E12" s="47">
        <f t="shared" si="1"/>
        <v>359</v>
      </c>
      <c r="F12" s="47">
        <f t="shared" si="1"/>
        <v>34</v>
      </c>
      <c r="G12" s="47">
        <f t="shared" si="1"/>
        <v>28</v>
      </c>
      <c r="H12" s="47">
        <f t="shared" si="1"/>
        <v>2168</v>
      </c>
      <c r="I12" s="47"/>
      <c r="J12" s="47">
        <f t="shared" si="1"/>
        <v>220</v>
      </c>
      <c r="K12" s="47">
        <f t="shared" si="1"/>
        <v>3</v>
      </c>
      <c r="L12" s="47">
        <f t="shared" si="1"/>
        <v>15</v>
      </c>
      <c r="M12" s="47">
        <f t="shared" si="1"/>
        <v>238</v>
      </c>
      <c r="N12" s="47">
        <f t="shared" si="1"/>
        <v>2406</v>
      </c>
    </row>
    <row r="13" spans="2:14" ht="12">
      <c r="B13" s="11" t="s">
        <v>285</v>
      </c>
      <c r="C13" s="47">
        <f aca="true" t="shared" si="2" ref="C13:N13">C18+C23+C28+C32+C37+C42+C46</f>
        <v>2006</v>
      </c>
      <c r="D13" s="47">
        <f t="shared" si="2"/>
        <v>284</v>
      </c>
      <c r="E13" s="47">
        <f t="shared" si="2"/>
        <v>412</v>
      </c>
      <c r="F13" s="47">
        <f t="shared" si="2"/>
        <v>28</v>
      </c>
      <c r="G13" s="47">
        <f t="shared" si="2"/>
        <v>21</v>
      </c>
      <c r="H13" s="47">
        <f t="shared" si="2"/>
        <v>2751</v>
      </c>
      <c r="I13" s="47"/>
      <c r="J13" s="47">
        <f t="shared" si="2"/>
        <v>306</v>
      </c>
      <c r="K13" s="47">
        <f t="shared" si="2"/>
        <v>26</v>
      </c>
      <c r="L13" s="47">
        <f t="shared" si="2"/>
        <v>23</v>
      </c>
      <c r="M13" s="47">
        <f t="shared" si="2"/>
        <v>355</v>
      </c>
      <c r="N13" s="47">
        <f t="shared" si="2"/>
        <v>3106</v>
      </c>
    </row>
    <row r="14" spans="2:14" ht="12">
      <c r="B14" s="12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ht="12">
      <c r="A15" s="13" t="s">
        <v>321</v>
      </c>
      <c r="B15" s="1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2">
      <c r="A16" s="13" t="s">
        <v>322</v>
      </c>
      <c r="B16" s="11"/>
      <c r="C16" s="50">
        <f aca="true" t="shared" si="3" ref="C16:N16">SUM(C17:C18)</f>
        <v>15</v>
      </c>
      <c r="D16" s="50">
        <f t="shared" si="3"/>
        <v>5</v>
      </c>
      <c r="E16" s="50">
        <f t="shared" si="3"/>
        <v>3</v>
      </c>
      <c r="F16" s="50">
        <f t="shared" si="3"/>
        <v>0</v>
      </c>
      <c r="G16" s="50">
        <f t="shared" si="3"/>
        <v>0</v>
      </c>
      <c r="H16" s="50">
        <f t="shared" si="3"/>
        <v>23</v>
      </c>
      <c r="I16" s="50"/>
      <c r="J16" s="50">
        <f t="shared" si="3"/>
        <v>3</v>
      </c>
      <c r="K16" s="50">
        <f t="shared" si="3"/>
        <v>0</v>
      </c>
      <c r="L16" s="50">
        <f t="shared" si="3"/>
        <v>0</v>
      </c>
      <c r="M16" s="50">
        <f t="shared" si="3"/>
        <v>3</v>
      </c>
      <c r="N16" s="50">
        <f t="shared" si="3"/>
        <v>26</v>
      </c>
    </row>
    <row r="17" spans="1:14" ht="12">
      <c r="A17" s="13"/>
      <c r="B17" s="11" t="s">
        <v>284</v>
      </c>
      <c r="C17" s="50">
        <v>5</v>
      </c>
      <c r="D17" s="51">
        <v>3</v>
      </c>
      <c r="E17" s="50">
        <v>1</v>
      </c>
      <c r="F17" s="51">
        <v>0</v>
      </c>
      <c r="G17" s="50">
        <v>0</v>
      </c>
      <c r="H17" s="50">
        <f>SUM(C17:G17)</f>
        <v>9</v>
      </c>
      <c r="I17" s="50"/>
      <c r="J17" s="51">
        <v>1</v>
      </c>
      <c r="K17" s="50">
        <v>0</v>
      </c>
      <c r="L17" s="51">
        <v>0</v>
      </c>
      <c r="M17" s="50">
        <f>SUM(J17:L17)</f>
        <v>1</v>
      </c>
      <c r="N17" s="51">
        <f>M17+H17</f>
        <v>10</v>
      </c>
    </row>
    <row r="18" spans="1:14" ht="12">
      <c r="A18" s="13"/>
      <c r="B18" s="11" t="s">
        <v>285</v>
      </c>
      <c r="C18" s="50">
        <v>10</v>
      </c>
      <c r="D18" s="51">
        <v>2</v>
      </c>
      <c r="E18" s="50">
        <v>2</v>
      </c>
      <c r="F18" s="51">
        <v>0</v>
      </c>
      <c r="G18" s="50">
        <v>0</v>
      </c>
      <c r="H18" s="50">
        <f>SUM(C18:G18)</f>
        <v>14</v>
      </c>
      <c r="I18" s="50"/>
      <c r="J18" s="51">
        <v>2</v>
      </c>
      <c r="K18" s="50">
        <v>0</v>
      </c>
      <c r="L18" s="51">
        <v>0</v>
      </c>
      <c r="M18" s="50">
        <f>SUM(J18:L18)</f>
        <v>2</v>
      </c>
      <c r="N18" s="51">
        <f>M18+H18</f>
        <v>16</v>
      </c>
    </row>
    <row r="19" spans="1:14" ht="12">
      <c r="A19" s="13"/>
      <c r="B19" s="11"/>
      <c r="C19" s="50"/>
      <c r="D19" s="51"/>
      <c r="E19" s="50"/>
      <c r="F19" s="51"/>
      <c r="G19" s="50"/>
      <c r="H19" s="50"/>
      <c r="I19" s="50"/>
      <c r="J19" s="51"/>
      <c r="K19" s="50"/>
      <c r="L19" s="51"/>
      <c r="M19" s="50"/>
      <c r="N19" s="51"/>
    </row>
    <row r="20" spans="1:14" ht="12">
      <c r="A20" s="13" t="s">
        <v>323</v>
      </c>
      <c r="B20" s="11"/>
      <c r="C20" s="50"/>
      <c r="D20" s="51"/>
      <c r="E20" s="50"/>
      <c r="F20" s="51"/>
      <c r="G20" s="50"/>
      <c r="H20" s="50"/>
      <c r="I20" s="50"/>
      <c r="J20" s="51"/>
      <c r="K20" s="50"/>
      <c r="L20" s="51"/>
      <c r="M20" s="50"/>
      <c r="N20" s="51"/>
    </row>
    <row r="21" spans="1:14" ht="12">
      <c r="A21" s="13" t="s">
        <v>324</v>
      </c>
      <c r="B21" s="11"/>
      <c r="C21" s="50">
        <f aca="true" t="shared" si="4" ref="C21:N21">C22+C23</f>
        <v>201</v>
      </c>
      <c r="D21" s="50">
        <f t="shared" si="4"/>
        <v>12</v>
      </c>
      <c r="E21" s="50">
        <f t="shared" si="4"/>
        <v>19</v>
      </c>
      <c r="F21" s="50">
        <f t="shared" si="4"/>
        <v>2</v>
      </c>
      <c r="G21" s="50">
        <f t="shared" si="4"/>
        <v>1</v>
      </c>
      <c r="H21" s="50">
        <f t="shared" si="4"/>
        <v>235</v>
      </c>
      <c r="I21" s="50"/>
      <c r="J21" s="50">
        <f t="shared" si="4"/>
        <v>18</v>
      </c>
      <c r="K21" s="50">
        <f t="shared" si="4"/>
        <v>1</v>
      </c>
      <c r="L21" s="50">
        <f t="shared" si="4"/>
        <v>3</v>
      </c>
      <c r="M21" s="50">
        <f t="shared" si="4"/>
        <v>22</v>
      </c>
      <c r="N21" s="50">
        <f t="shared" si="4"/>
        <v>257</v>
      </c>
    </row>
    <row r="22" spans="1:14" ht="12">
      <c r="A22" s="13"/>
      <c r="B22" s="11" t="s">
        <v>284</v>
      </c>
      <c r="C22" s="50">
        <v>67</v>
      </c>
      <c r="D22" s="51">
        <v>3</v>
      </c>
      <c r="E22" s="50">
        <v>10</v>
      </c>
      <c r="F22" s="51">
        <v>2</v>
      </c>
      <c r="G22" s="50">
        <v>0</v>
      </c>
      <c r="H22" s="50">
        <f>SUM(C22:G22)</f>
        <v>82</v>
      </c>
      <c r="I22" s="50"/>
      <c r="J22" s="51">
        <v>5</v>
      </c>
      <c r="K22" s="50">
        <v>0</v>
      </c>
      <c r="L22" s="51">
        <v>1</v>
      </c>
      <c r="M22" s="50">
        <f>SUM(J22:L22)</f>
        <v>6</v>
      </c>
      <c r="N22" s="51">
        <f>M22+H22</f>
        <v>88</v>
      </c>
    </row>
    <row r="23" spans="1:14" ht="12">
      <c r="A23" s="13"/>
      <c r="B23" s="11" t="s">
        <v>285</v>
      </c>
      <c r="C23" s="50">
        <v>134</v>
      </c>
      <c r="D23" s="51">
        <v>9</v>
      </c>
      <c r="E23" s="50">
        <v>9</v>
      </c>
      <c r="F23" s="51">
        <v>0</v>
      </c>
      <c r="G23" s="50">
        <v>1</v>
      </c>
      <c r="H23" s="50">
        <f>SUM(C23:G23)</f>
        <v>153</v>
      </c>
      <c r="I23" s="50"/>
      <c r="J23" s="51">
        <v>13</v>
      </c>
      <c r="K23" s="50">
        <v>1</v>
      </c>
      <c r="L23" s="51">
        <v>2</v>
      </c>
      <c r="M23" s="50">
        <f>SUM(J23:L23)</f>
        <v>16</v>
      </c>
      <c r="N23" s="51">
        <f>M23+H23</f>
        <v>169</v>
      </c>
    </row>
    <row r="24" spans="1:14" ht="12">
      <c r="A24" s="13"/>
      <c r="B24" s="11"/>
      <c r="C24" s="50"/>
      <c r="D24" s="51"/>
      <c r="E24" s="50"/>
      <c r="F24" s="51"/>
      <c r="G24" s="50"/>
      <c r="H24" s="50"/>
      <c r="I24" s="50"/>
      <c r="J24" s="51"/>
      <c r="K24" s="50"/>
      <c r="L24" s="51"/>
      <c r="M24" s="50"/>
      <c r="N24" s="51"/>
    </row>
    <row r="25" spans="1:14" ht="12">
      <c r="A25" s="13" t="s">
        <v>325</v>
      </c>
      <c r="B25" s="11"/>
      <c r="C25" s="50"/>
      <c r="D25" s="51"/>
      <c r="E25" s="50"/>
      <c r="F25" s="51"/>
      <c r="G25" s="50"/>
      <c r="H25" s="50"/>
      <c r="I25" s="50"/>
      <c r="J25" s="51"/>
      <c r="K25" s="50"/>
      <c r="L25" s="51"/>
      <c r="M25" s="50"/>
      <c r="N25" s="51"/>
    </row>
    <row r="26" spans="1:14" ht="12">
      <c r="A26" s="13" t="s">
        <v>326</v>
      </c>
      <c r="B26" s="11"/>
      <c r="C26" s="50">
        <f aca="true" t="shared" si="5" ref="C26:N26">C27+C28</f>
        <v>67</v>
      </c>
      <c r="D26" s="50">
        <f t="shared" si="5"/>
        <v>9</v>
      </c>
      <c r="E26" s="50">
        <f t="shared" si="5"/>
        <v>5</v>
      </c>
      <c r="F26" s="50">
        <f t="shared" si="5"/>
        <v>2</v>
      </c>
      <c r="G26" s="50">
        <f t="shared" si="5"/>
        <v>1</v>
      </c>
      <c r="H26" s="50">
        <f t="shared" si="5"/>
        <v>84</v>
      </c>
      <c r="I26" s="50"/>
      <c r="J26" s="50">
        <f t="shared" si="5"/>
        <v>16</v>
      </c>
      <c r="K26" s="50">
        <f t="shared" si="5"/>
        <v>1</v>
      </c>
      <c r="L26" s="50">
        <f t="shared" si="5"/>
        <v>0</v>
      </c>
      <c r="M26" s="50">
        <f t="shared" si="5"/>
        <v>17</v>
      </c>
      <c r="N26" s="50">
        <f t="shared" si="5"/>
        <v>101</v>
      </c>
    </row>
    <row r="27" spans="1:14" ht="12">
      <c r="A27" s="13"/>
      <c r="B27" s="11" t="s">
        <v>284</v>
      </c>
      <c r="C27" s="50">
        <v>38</v>
      </c>
      <c r="D27" s="51">
        <v>7</v>
      </c>
      <c r="E27" s="50">
        <v>4</v>
      </c>
      <c r="F27" s="51">
        <v>1</v>
      </c>
      <c r="G27" s="50">
        <v>1</v>
      </c>
      <c r="H27" s="50">
        <f>SUM(C27:G27)</f>
        <v>51</v>
      </c>
      <c r="I27" s="50"/>
      <c r="J27" s="51">
        <v>8</v>
      </c>
      <c r="K27" s="50">
        <v>0</v>
      </c>
      <c r="L27" s="51">
        <v>0</v>
      </c>
      <c r="M27" s="50">
        <f>SUM(J27:L27)</f>
        <v>8</v>
      </c>
      <c r="N27" s="51">
        <f>M27+H27</f>
        <v>59</v>
      </c>
    </row>
    <row r="28" spans="1:14" ht="12">
      <c r="A28" s="13"/>
      <c r="B28" s="11" t="s">
        <v>285</v>
      </c>
      <c r="C28" s="50">
        <v>29</v>
      </c>
      <c r="D28" s="51">
        <v>2</v>
      </c>
      <c r="E28" s="50">
        <v>1</v>
      </c>
      <c r="F28" s="51">
        <v>1</v>
      </c>
      <c r="G28" s="50">
        <v>0</v>
      </c>
      <c r="H28" s="50">
        <f>SUM(C28:G28)</f>
        <v>33</v>
      </c>
      <c r="I28" s="50"/>
      <c r="J28" s="51">
        <v>8</v>
      </c>
      <c r="K28" s="50">
        <v>1</v>
      </c>
      <c r="L28" s="51">
        <v>0</v>
      </c>
      <c r="M28" s="50">
        <f>SUM(J28:L28)</f>
        <v>9</v>
      </c>
      <c r="N28" s="51">
        <f>M28+H28</f>
        <v>42</v>
      </c>
    </row>
    <row r="29" spans="1:14" ht="12">
      <c r="A29" s="13"/>
      <c r="B29" s="11"/>
      <c r="C29" s="50"/>
      <c r="D29" s="51"/>
      <c r="E29" s="50"/>
      <c r="F29" s="51"/>
      <c r="G29" s="50"/>
      <c r="H29" s="50"/>
      <c r="I29" s="50"/>
      <c r="J29" s="51"/>
      <c r="K29" s="50"/>
      <c r="L29" s="51"/>
      <c r="M29" s="50"/>
      <c r="N29" s="51"/>
    </row>
    <row r="30" spans="1:14" ht="12">
      <c r="A30" s="13" t="s">
        <v>327</v>
      </c>
      <c r="B30" s="11"/>
      <c r="C30" s="50">
        <f aca="true" t="shared" si="6" ref="C30:N30">C31+C32</f>
        <v>143</v>
      </c>
      <c r="D30" s="50">
        <f t="shared" si="6"/>
        <v>27</v>
      </c>
      <c r="E30" s="50">
        <f t="shared" si="6"/>
        <v>18</v>
      </c>
      <c r="F30" s="50">
        <f t="shared" si="6"/>
        <v>4</v>
      </c>
      <c r="G30" s="50">
        <f t="shared" si="6"/>
        <v>1</v>
      </c>
      <c r="H30" s="50">
        <f t="shared" si="6"/>
        <v>193</v>
      </c>
      <c r="I30" s="50"/>
      <c r="J30" s="50">
        <f t="shared" si="6"/>
        <v>18</v>
      </c>
      <c r="K30" s="50">
        <f t="shared" si="6"/>
        <v>0</v>
      </c>
      <c r="L30" s="50">
        <f t="shared" si="6"/>
        <v>0</v>
      </c>
      <c r="M30" s="50">
        <f t="shared" si="6"/>
        <v>18</v>
      </c>
      <c r="N30" s="50">
        <f t="shared" si="6"/>
        <v>211</v>
      </c>
    </row>
    <row r="31" spans="1:14" ht="12">
      <c r="A31" s="13"/>
      <c r="B31" s="11" t="s">
        <v>284</v>
      </c>
      <c r="C31" s="50">
        <v>66</v>
      </c>
      <c r="D31" s="51">
        <v>15</v>
      </c>
      <c r="E31" s="50">
        <v>9</v>
      </c>
      <c r="F31" s="51">
        <v>3</v>
      </c>
      <c r="G31" s="50">
        <v>1</v>
      </c>
      <c r="H31" s="50">
        <f>SUM(C31:G31)</f>
        <v>94</v>
      </c>
      <c r="I31" s="50"/>
      <c r="J31" s="51">
        <v>5</v>
      </c>
      <c r="K31" s="50">
        <v>0</v>
      </c>
      <c r="L31" s="51">
        <v>0</v>
      </c>
      <c r="M31" s="50">
        <f>SUM(J31:L31)</f>
        <v>5</v>
      </c>
      <c r="N31" s="51">
        <f>M31+H31</f>
        <v>99</v>
      </c>
    </row>
    <row r="32" spans="1:14" ht="12">
      <c r="A32" s="13"/>
      <c r="B32" s="11" t="s">
        <v>285</v>
      </c>
      <c r="C32" s="50">
        <v>77</v>
      </c>
      <c r="D32" s="50">
        <v>12</v>
      </c>
      <c r="E32" s="50">
        <v>9</v>
      </c>
      <c r="F32" s="50">
        <v>1</v>
      </c>
      <c r="G32" s="50">
        <v>0</v>
      </c>
      <c r="H32" s="50">
        <f>SUM(C32:G32)</f>
        <v>99</v>
      </c>
      <c r="I32" s="50"/>
      <c r="J32" s="50">
        <v>13</v>
      </c>
      <c r="K32" s="50">
        <v>0</v>
      </c>
      <c r="L32" s="50">
        <v>0</v>
      </c>
      <c r="M32" s="50">
        <f>SUM(J32:L32)</f>
        <v>13</v>
      </c>
      <c r="N32" s="51">
        <f>M32+H32</f>
        <v>112</v>
      </c>
    </row>
    <row r="33" spans="1:14" ht="12">
      <c r="A33" s="13"/>
      <c r="B33" s="1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2">
      <c r="A34" s="13" t="s">
        <v>328</v>
      </c>
      <c r="B34" s="1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">
      <c r="A35" s="13" t="s">
        <v>329</v>
      </c>
      <c r="B35" s="11"/>
      <c r="C35" s="50">
        <f aca="true" t="shared" si="7" ref="C35:N35">C36+C37</f>
        <v>2851</v>
      </c>
      <c r="D35" s="50">
        <f t="shared" si="7"/>
        <v>567</v>
      </c>
      <c r="E35" s="50">
        <f t="shared" si="7"/>
        <v>679</v>
      </c>
      <c r="F35" s="50">
        <f t="shared" si="7"/>
        <v>49</v>
      </c>
      <c r="G35" s="50">
        <f t="shared" si="7"/>
        <v>29</v>
      </c>
      <c r="H35" s="50">
        <f t="shared" si="7"/>
        <v>4175</v>
      </c>
      <c r="I35" s="50"/>
      <c r="J35" s="50">
        <f t="shared" si="7"/>
        <v>374</v>
      </c>
      <c r="K35" s="50">
        <f t="shared" si="7"/>
        <v>26</v>
      </c>
      <c r="L35" s="50">
        <f t="shared" si="7"/>
        <v>25</v>
      </c>
      <c r="M35" s="50">
        <f t="shared" si="7"/>
        <v>425</v>
      </c>
      <c r="N35" s="50">
        <f t="shared" si="7"/>
        <v>4600</v>
      </c>
    </row>
    <row r="36" spans="1:14" ht="12">
      <c r="A36" s="13"/>
      <c r="B36" s="11" t="s">
        <v>284</v>
      </c>
      <c r="C36" s="50">
        <v>1157</v>
      </c>
      <c r="D36" s="51">
        <v>321</v>
      </c>
      <c r="E36" s="50">
        <v>311</v>
      </c>
      <c r="F36" s="51">
        <v>26</v>
      </c>
      <c r="G36" s="50">
        <v>16</v>
      </c>
      <c r="H36" s="50">
        <f>SUM(C36:G36)</f>
        <v>1831</v>
      </c>
      <c r="I36" s="50"/>
      <c r="J36" s="51">
        <v>146</v>
      </c>
      <c r="K36" s="50">
        <v>2</v>
      </c>
      <c r="L36" s="51">
        <v>11</v>
      </c>
      <c r="M36" s="50">
        <f>SUM(J36:L36)</f>
        <v>159</v>
      </c>
      <c r="N36" s="51">
        <f>M36+H36</f>
        <v>1990</v>
      </c>
    </row>
    <row r="37" spans="1:14" ht="12">
      <c r="A37" s="13"/>
      <c r="B37" s="11" t="s">
        <v>285</v>
      </c>
      <c r="C37" s="50">
        <v>1694</v>
      </c>
      <c r="D37" s="51">
        <v>246</v>
      </c>
      <c r="E37" s="50">
        <v>368</v>
      </c>
      <c r="F37" s="51">
        <v>23</v>
      </c>
      <c r="G37" s="50">
        <v>13</v>
      </c>
      <c r="H37" s="50">
        <f>SUM(C37:G37)</f>
        <v>2344</v>
      </c>
      <c r="I37" s="50"/>
      <c r="J37" s="51">
        <v>228</v>
      </c>
      <c r="K37" s="50">
        <v>24</v>
      </c>
      <c r="L37" s="51">
        <v>14</v>
      </c>
      <c r="M37" s="50">
        <f>SUM(J37:L37)</f>
        <v>266</v>
      </c>
      <c r="N37" s="51">
        <f>M37+H37</f>
        <v>2610</v>
      </c>
    </row>
    <row r="38" spans="1:14" ht="12">
      <c r="A38" s="13"/>
      <c r="B38" s="1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">
      <c r="A39" s="13" t="s">
        <v>330</v>
      </c>
      <c r="B39" s="1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">
      <c r="A40" s="13" t="s">
        <v>331</v>
      </c>
      <c r="B40" s="12"/>
      <c r="C40" s="50">
        <f aca="true" t="shared" si="8" ref="C40:N40">C41+C42</f>
        <v>5</v>
      </c>
      <c r="D40" s="50">
        <f t="shared" si="8"/>
        <v>3</v>
      </c>
      <c r="E40" s="50">
        <f t="shared" si="8"/>
        <v>3</v>
      </c>
      <c r="F40" s="50">
        <f t="shared" si="8"/>
        <v>0</v>
      </c>
      <c r="G40" s="50">
        <f t="shared" si="8"/>
        <v>16</v>
      </c>
      <c r="H40" s="50">
        <f t="shared" si="8"/>
        <v>27</v>
      </c>
      <c r="I40" s="50"/>
      <c r="J40" s="50">
        <f t="shared" si="8"/>
        <v>69</v>
      </c>
      <c r="K40" s="50">
        <f t="shared" si="8"/>
        <v>1</v>
      </c>
      <c r="L40" s="50">
        <f t="shared" si="8"/>
        <v>6</v>
      </c>
      <c r="M40" s="50">
        <f t="shared" si="8"/>
        <v>76</v>
      </c>
      <c r="N40" s="50">
        <f t="shared" si="8"/>
        <v>103</v>
      </c>
    </row>
    <row r="41" spans="1:14" ht="12">
      <c r="A41" s="13"/>
      <c r="B41" s="11" t="s">
        <v>284</v>
      </c>
      <c r="C41" s="50">
        <v>4</v>
      </c>
      <c r="D41" s="51">
        <v>0</v>
      </c>
      <c r="E41" s="50">
        <v>1</v>
      </c>
      <c r="F41" s="51">
        <v>0</v>
      </c>
      <c r="G41" s="50">
        <v>10</v>
      </c>
      <c r="H41" s="50">
        <f>SUM(C41:G41)</f>
        <v>15</v>
      </c>
      <c r="I41" s="50"/>
      <c r="J41" s="51">
        <v>40</v>
      </c>
      <c r="K41" s="50">
        <v>1</v>
      </c>
      <c r="L41" s="51">
        <v>2</v>
      </c>
      <c r="M41" s="50">
        <f>SUM(J41:L41)</f>
        <v>43</v>
      </c>
      <c r="N41" s="51">
        <f>M41+H41</f>
        <v>58</v>
      </c>
    </row>
    <row r="42" spans="1:14" ht="12">
      <c r="A42" s="13"/>
      <c r="B42" s="11" t="s">
        <v>285</v>
      </c>
      <c r="C42" s="50">
        <v>1</v>
      </c>
      <c r="D42" s="51">
        <v>3</v>
      </c>
      <c r="E42" s="50">
        <v>2</v>
      </c>
      <c r="F42" s="51">
        <v>0</v>
      </c>
      <c r="G42" s="50">
        <v>6</v>
      </c>
      <c r="H42" s="50">
        <f>SUM(C42:G42)</f>
        <v>12</v>
      </c>
      <c r="I42" s="50"/>
      <c r="J42" s="51">
        <v>29</v>
      </c>
      <c r="K42" s="50">
        <v>0</v>
      </c>
      <c r="L42" s="51">
        <v>4</v>
      </c>
      <c r="M42" s="50">
        <f>SUM(J42:L42)</f>
        <v>33</v>
      </c>
      <c r="N42" s="51">
        <f>M42+H42</f>
        <v>45</v>
      </c>
    </row>
    <row r="43" spans="1:14" ht="12">
      <c r="A43" s="13"/>
      <c r="B43" s="1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">
      <c r="A44" s="13" t="s">
        <v>332</v>
      </c>
      <c r="B44" s="11"/>
      <c r="C44" s="50">
        <f aca="true" t="shared" si="9" ref="C44:N44">C45+C46</f>
        <v>110</v>
      </c>
      <c r="D44" s="50">
        <f t="shared" si="9"/>
        <v>22</v>
      </c>
      <c r="E44" s="50">
        <f t="shared" si="9"/>
        <v>44</v>
      </c>
      <c r="F44" s="50">
        <f t="shared" si="9"/>
        <v>5</v>
      </c>
      <c r="G44" s="50">
        <f t="shared" si="9"/>
        <v>1</v>
      </c>
      <c r="H44" s="50">
        <f t="shared" si="9"/>
        <v>182</v>
      </c>
      <c r="I44" s="50"/>
      <c r="J44" s="50">
        <f t="shared" si="9"/>
        <v>28</v>
      </c>
      <c r="K44" s="50">
        <f t="shared" si="9"/>
        <v>0</v>
      </c>
      <c r="L44" s="50">
        <f t="shared" si="9"/>
        <v>4</v>
      </c>
      <c r="M44" s="50">
        <f t="shared" si="9"/>
        <v>32</v>
      </c>
      <c r="N44" s="50">
        <f t="shared" si="9"/>
        <v>214</v>
      </c>
    </row>
    <row r="45" spans="1:14" ht="12">
      <c r="A45" s="13"/>
      <c r="B45" s="11" t="s">
        <v>284</v>
      </c>
      <c r="C45" s="50">
        <v>49</v>
      </c>
      <c r="D45" s="51">
        <v>12</v>
      </c>
      <c r="E45" s="50">
        <v>23</v>
      </c>
      <c r="F45" s="51">
        <v>2</v>
      </c>
      <c r="G45" s="50">
        <v>0</v>
      </c>
      <c r="H45" s="50">
        <f>SUM(C45:G45)</f>
        <v>86</v>
      </c>
      <c r="I45" s="50"/>
      <c r="J45" s="51">
        <v>15</v>
      </c>
      <c r="K45" s="50">
        <v>0</v>
      </c>
      <c r="L45" s="51">
        <v>1</v>
      </c>
      <c r="M45" s="50">
        <f>SUM(J45:L45)</f>
        <v>16</v>
      </c>
      <c r="N45" s="51">
        <f>M45+H45</f>
        <v>102</v>
      </c>
    </row>
    <row r="46" spans="1:14" ht="12">
      <c r="A46" s="13"/>
      <c r="B46" s="11" t="s">
        <v>285</v>
      </c>
      <c r="C46" s="50">
        <v>61</v>
      </c>
      <c r="D46" s="51">
        <v>10</v>
      </c>
      <c r="E46" s="50">
        <v>21</v>
      </c>
      <c r="F46" s="51">
        <v>3</v>
      </c>
      <c r="G46" s="50">
        <v>1</v>
      </c>
      <c r="H46" s="50">
        <f>SUM(C46:G46)</f>
        <v>96</v>
      </c>
      <c r="I46" s="50"/>
      <c r="J46" s="51">
        <v>13</v>
      </c>
      <c r="K46" s="50">
        <v>0</v>
      </c>
      <c r="L46" s="51">
        <v>3</v>
      </c>
      <c r="M46" s="50">
        <f>SUM(J46:L46)</f>
        <v>16</v>
      </c>
      <c r="N46" s="51">
        <f>M46+H46</f>
        <v>112</v>
      </c>
    </row>
    <row r="47" spans="1:14" ht="12">
      <c r="A47" s="13"/>
      <c r="B47" s="11"/>
      <c r="C47" s="12"/>
      <c r="D47" s="14"/>
      <c r="E47" s="12"/>
      <c r="F47" s="14"/>
      <c r="G47" s="12"/>
      <c r="H47" s="12"/>
      <c r="I47" s="12"/>
      <c r="J47" s="14"/>
      <c r="K47" s="12"/>
      <c r="L47" s="14"/>
      <c r="M47" s="12"/>
      <c r="N47" s="14"/>
    </row>
    <row r="48" spans="1:14" ht="12">
      <c r="A48" s="13"/>
      <c r="B48" s="11"/>
      <c r="C48" s="12"/>
      <c r="D48" s="14"/>
      <c r="E48" s="12"/>
      <c r="F48" s="14"/>
      <c r="G48" s="12"/>
      <c r="H48" s="12"/>
      <c r="I48" s="12"/>
      <c r="J48" s="14"/>
      <c r="K48" s="12"/>
      <c r="L48" s="14"/>
      <c r="M48" s="12"/>
      <c r="N48" s="14"/>
    </row>
    <row r="49" spans="1:14" ht="12">
      <c r="A49" s="13"/>
      <c r="B49" s="11"/>
      <c r="C49" s="12"/>
      <c r="D49" s="14"/>
      <c r="E49" s="12"/>
      <c r="F49" s="14"/>
      <c r="G49" s="12"/>
      <c r="H49" s="12"/>
      <c r="I49" s="12"/>
      <c r="J49" s="14"/>
      <c r="K49" s="12"/>
      <c r="L49" s="14"/>
      <c r="M49" s="12"/>
      <c r="N49" s="14"/>
    </row>
    <row r="50" spans="1:14" ht="12">
      <c r="A50" s="13"/>
      <c r="B50" s="11"/>
      <c r="C50" s="12"/>
      <c r="D50" s="14"/>
      <c r="E50" s="12"/>
      <c r="F50" s="14"/>
      <c r="G50" s="12"/>
      <c r="H50" s="12"/>
      <c r="I50" s="12"/>
      <c r="J50" s="14"/>
      <c r="K50" s="12"/>
      <c r="L50" s="14"/>
      <c r="M50" s="12"/>
      <c r="N50" s="14"/>
    </row>
    <row r="51" spans="1:14" ht="12">
      <c r="A51" s="13"/>
      <c r="B51" s="11"/>
      <c r="C51" s="12"/>
      <c r="D51" s="14"/>
      <c r="E51" s="12"/>
      <c r="F51" s="14"/>
      <c r="G51" s="12"/>
      <c r="H51" s="12"/>
      <c r="I51" s="12"/>
      <c r="J51" s="14"/>
      <c r="K51" s="12"/>
      <c r="L51" s="14"/>
      <c r="M51" s="12"/>
      <c r="N51" s="14"/>
    </row>
    <row r="52" spans="1:14" ht="12">
      <c r="A52" s="13"/>
      <c r="B52" s="11"/>
      <c r="C52" s="12"/>
      <c r="D52" s="14"/>
      <c r="E52" s="12"/>
      <c r="F52" s="14"/>
      <c r="G52" s="12"/>
      <c r="H52" s="12"/>
      <c r="I52" s="12"/>
      <c r="J52" s="14"/>
      <c r="K52" s="12"/>
      <c r="L52" s="14"/>
      <c r="M52" s="12"/>
      <c r="N52" s="14"/>
    </row>
    <row r="53" spans="1:14" ht="12">
      <c r="A53" s="13"/>
      <c r="B53" s="11"/>
      <c r="C53" s="12"/>
      <c r="D53" s="14"/>
      <c r="E53" s="12"/>
      <c r="F53" s="14"/>
      <c r="G53" s="12"/>
      <c r="H53" s="12"/>
      <c r="I53" s="12"/>
      <c r="J53" s="14"/>
      <c r="K53" s="12"/>
      <c r="L53" s="14"/>
      <c r="M53" s="12"/>
      <c r="N53" s="14"/>
    </row>
    <row r="54" spans="1:14" ht="12">
      <c r="A54" s="13"/>
      <c r="B54" s="11"/>
      <c r="C54" s="12"/>
      <c r="D54" s="14"/>
      <c r="E54" s="12"/>
      <c r="F54" s="14"/>
      <c r="G54" s="12"/>
      <c r="H54" s="12"/>
      <c r="I54" s="12"/>
      <c r="J54" s="14"/>
      <c r="K54" s="12"/>
      <c r="L54" s="14"/>
      <c r="M54" s="12"/>
      <c r="N54" s="14"/>
    </row>
    <row r="55" spans="1:14" ht="12">
      <c r="A55" s="13"/>
      <c r="B55" s="11"/>
      <c r="C55" s="12"/>
      <c r="D55" s="14"/>
      <c r="E55" s="12"/>
      <c r="F55" s="14"/>
      <c r="G55" s="12"/>
      <c r="H55" s="12"/>
      <c r="I55" s="12"/>
      <c r="J55" s="14"/>
      <c r="K55" s="12"/>
      <c r="L55" s="14"/>
      <c r="M55" s="12"/>
      <c r="N55" s="14"/>
    </row>
    <row r="56" spans="1:14" ht="12">
      <c r="A56" s="13"/>
      <c r="B56" s="11"/>
      <c r="C56" s="12"/>
      <c r="D56" s="14"/>
      <c r="E56" s="12"/>
      <c r="F56" s="14"/>
      <c r="G56" s="12"/>
      <c r="H56" s="12"/>
      <c r="I56" s="12"/>
      <c r="J56" s="14"/>
      <c r="K56" s="12"/>
      <c r="L56" s="14"/>
      <c r="M56" s="12"/>
      <c r="N56" s="14"/>
    </row>
    <row r="59" spans="1:14" ht="19.5" customHeight="1">
      <c r="A59" s="15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sheetProtection/>
  <mergeCells count="3">
    <mergeCell ref="A3:N3"/>
    <mergeCell ref="A4:N4"/>
    <mergeCell ref="A2:N2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L195"/>
  <sheetViews>
    <sheetView showGridLines="0" zoomScalePageLayoutView="0" workbookViewId="0" topLeftCell="A1">
      <selection activeCell="I50" sqref="I50"/>
    </sheetView>
  </sheetViews>
  <sheetFormatPr defaultColWidth="8.00390625" defaultRowHeight="12.75"/>
  <cols>
    <col min="1" max="1" width="2.8515625" style="87" customWidth="1"/>
    <col min="2" max="2" width="3.00390625" style="87" customWidth="1"/>
    <col min="3" max="3" width="4.421875" style="87" customWidth="1"/>
    <col min="4" max="4" width="28.421875" style="87" customWidth="1"/>
    <col min="5" max="5" width="6.140625" style="103" customWidth="1"/>
    <col min="6" max="6" width="6.140625" style="104" customWidth="1"/>
    <col min="7" max="7" width="7.57421875" style="103" customWidth="1"/>
    <col min="8" max="11" width="6.140625" style="103" customWidth="1"/>
    <col min="12" max="12" width="6.140625" style="104" customWidth="1"/>
    <col min="13" max="16384" width="8.00390625" style="87" customWidth="1"/>
  </cols>
  <sheetData>
    <row r="1" spans="1:12" ht="11.25">
      <c r="A1" s="82" t="s">
        <v>312</v>
      </c>
      <c r="B1" s="83"/>
      <c r="C1" s="83"/>
      <c r="D1" s="83"/>
      <c r="E1" s="84"/>
      <c r="F1" s="85"/>
      <c r="G1" s="84"/>
      <c r="H1" s="84"/>
      <c r="I1" s="84"/>
      <c r="J1" s="84"/>
      <c r="K1" s="84"/>
      <c r="L1" s="86"/>
    </row>
    <row r="2" spans="1:12" ht="11.25">
      <c r="A2" s="82" t="s">
        <v>578</v>
      </c>
      <c r="B2" s="83"/>
      <c r="C2" s="83"/>
      <c r="D2" s="83"/>
      <c r="E2" s="84"/>
      <c r="F2" s="85"/>
      <c r="G2" s="84"/>
      <c r="H2" s="84"/>
      <c r="I2" s="84"/>
      <c r="J2" s="84"/>
      <c r="K2" s="84"/>
      <c r="L2" s="88"/>
    </row>
    <row r="3" spans="1:12" ht="11.25">
      <c r="A3" s="82" t="s">
        <v>682</v>
      </c>
      <c r="B3" s="83"/>
      <c r="C3" s="83"/>
      <c r="D3" s="83"/>
      <c r="E3" s="84"/>
      <c r="F3" s="85"/>
      <c r="G3" s="84"/>
      <c r="H3" s="84"/>
      <c r="I3" s="84"/>
      <c r="J3" s="84"/>
      <c r="K3" s="84"/>
      <c r="L3" s="85"/>
    </row>
    <row r="5" spans="5:12" ht="11.25">
      <c r="E5" s="89" t="s">
        <v>583</v>
      </c>
      <c r="F5" s="176" t="s">
        <v>579</v>
      </c>
      <c r="G5" s="176"/>
      <c r="H5" s="176"/>
      <c r="I5" s="176"/>
      <c r="J5" s="176"/>
      <c r="K5" s="90" t="s">
        <v>580</v>
      </c>
      <c r="L5" s="91" t="s">
        <v>286</v>
      </c>
    </row>
    <row r="6" spans="3:12" ht="11.25">
      <c r="C6" s="92" t="s">
        <v>603</v>
      </c>
      <c r="E6" s="93" t="s">
        <v>581</v>
      </c>
      <c r="F6" s="94" t="s">
        <v>294</v>
      </c>
      <c r="G6" s="93" t="s">
        <v>292</v>
      </c>
      <c r="H6" s="93" t="s">
        <v>291</v>
      </c>
      <c r="I6" s="93" t="s">
        <v>290</v>
      </c>
      <c r="J6" s="93" t="s">
        <v>66</v>
      </c>
      <c r="K6" s="93" t="s">
        <v>582</v>
      </c>
      <c r="L6" s="94" t="s">
        <v>583</v>
      </c>
    </row>
    <row r="7" spans="3:12" ht="11.25">
      <c r="C7" s="92"/>
      <c r="E7" s="93"/>
      <c r="F7" s="94"/>
      <c r="G7" s="93"/>
      <c r="H7" s="93"/>
      <c r="I7" s="93"/>
      <c r="J7" s="93"/>
      <c r="K7" s="93"/>
      <c r="L7" s="94"/>
    </row>
    <row r="8" spans="1:12" ht="11.25">
      <c r="A8" s="87" t="s">
        <v>297</v>
      </c>
      <c r="B8" s="95"/>
      <c r="E8" s="90">
        <f aca="true" t="shared" si="0" ref="E8:L8">E10+E54+E127+E152+E162+E188+E192</f>
        <v>3161</v>
      </c>
      <c r="F8" s="90">
        <f t="shared" si="0"/>
        <v>265</v>
      </c>
      <c r="G8" s="90">
        <f t="shared" si="0"/>
        <v>627</v>
      </c>
      <c r="H8" s="90">
        <f t="shared" si="0"/>
        <v>771</v>
      </c>
      <c r="I8" s="90">
        <f t="shared" si="0"/>
        <v>35</v>
      </c>
      <c r="J8" s="90">
        <f t="shared" si="0"/>
        <v>33</v>
      </c>
      <c r="K8" s="90">
        <f t="shared" si="0"/>
        <v>27</v>
      </c>
      <c r="L8" s="96">
        <f t="shared" si="0"/>
        <v>4919</v>
      </c>
    </row>
    <row r="9" spans="2:12" ht="11.25">
      <c r="B9" s="95"/>
      <c r="E9" s="93"/>
      <c r="F9" s="94"/>
      <c r="G9" s="93"/>
      <c r="H9" s="93"/>
      <c r="I9" s="93"/>
      <c r="J9" s="93"/>
      <c r="K9" s="93"/>
      <c r="L9" s="94"/>
    </row>
    <row r="10" spans="1:12" ht="11.25">
      <c r="A10" s="97" t="s">
        <v>370</v>
      </c>
      <c r="B10" s="97"/>
      <c r="C10" s="97"/>
      <c r="D10" s="97"/>
      <c r="E10" s="98">
        <f aca="true" t="shared" si="1" ref="E10:L10">E11+E20+E22+E28+E35+E42+E48</f>
        <v>359</v>
      </c>
      <c r="F10" s="98">
        <f t="shared" si="1"/>
        <v>38</v>
      </c>
      <c r="G10" s="98">
        <f t="shared" si="1"/>
        <v>146</v>
      </c>
      <c r="H10" s="98">
        <f t="shared" si="1"/>
        <v>146</v>
      </c>
      <c r="I10" s="98">
        <f t="shared" si="1"/>
        <v>12</v>
      </c>
      <c r="J10" s="98">
        <f t="shared" si="1"/>
        <v>0</v>
      </c>
      <c r="K10" s="98">
        <f t="shared" si="1"/>
        <v>4</v>
      </c>
      <c r="L10" s="99">
        <f t="shared" si="1"/>
        <v>705</v>
      </c>
    </row>
    <row r="11" spans="2:12" ht="11.25">
      <c r="B11" s="100" t="s">
        <v>67</v>
      </c>
      <c r="C11" s="100"/>
      <c r="D11" s="100"/>
      <c r="E11" s="101">
        <f aca="true" t="shared" si="2" ref="E11:L11">SUM(E12:E19)</f>
        <v>21</v>
      </c>
      <c r="F11" s="101">
        <f t="shared" si="2"/>
        <v>3</v>
      </c>
      <c r="G11" s="101">
        <f t="shared" si="2"/>
        <v>27</v>
      </c>
      <c r="H11" s="101">
        <f t="shared" si="2"/>
        <v>16</v>
      </c>
      <c r="I11" s="101">
        <f t="shared" si="2"/>
        <v>1</v>
      </c>
      <c r="J11" s="101">
        <f t="shared" si="2"/>
        <v>0</v>
      </c>
      <c r="K11" s="101">
        <f t="shared" si="2"/>
        <v>0</v>
      </c>
      <c r="L11" s="102">
        <f t="shared" si="2"/>
        <v>68</v>
      </c>
    </row>
    <row r="12" spans="3:12" ht="11.25">
      <c r="C12" s="87" t="s">
        <v>371</v>
      </c>
      <c r="D12" s="87" t="s">
        <v>639</v>
      </c>
      <c r="E12" s="103">
        <v>2</v>
      </c>
      <c r="F12" s="104">
        <v>1</v>
      </c>
      <c r="G12" s="103">
        <v>0</v>
      </c>
      <c r="H12" s="103">
        <v>1</v>
      </c>
      <c r="I12" s="103">
        <v>1</v>
      </c>
      <c r="J12" s="103">
        <v>0</v>
      </c>
      <c r="K12" s="103">
        <v>0</v>
      </c>
      <c r="L12" s="104">
        <f aca="true" t="shared" si="3" ref="L12:L19">SUM(E12:K12)</f>
        <v>5</v>
      </c>
    </row>
    <row r="13" spans="3:12" ht="11.25">
      <c r="C13" s="87" t="s">
        <v>640</v>
      </c>
      <c r="D13" s="87" t="s">
        <v>641</v>
      </c>
      <c r="E13" s="103">
        <v>1</v>
      </c>
      <c r="F13" s="104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4">
        <f t="shared" si="3"/>
        <v>1</v>
      </c>
    </row>
    <row r="14" spans="3:12" ht="11.25">
      <c r="C14" s="87" t="s">
        <v>372</v>
      </c>
      <c r="D14" s="87" t="s">
        <v>642</v>
      </c>
      <c r="E14" s="103">
        <v>4</v>
      </c>
      <c r="F14" s="104">
        <v>1</v>
      </c>
      <c r="G14" s="103">
        <v>1</v>
      </c>
      <c r="H14" s="103">
        <v>2</v>
      </c>
      <c r="I14" s="103">
        <v>0</v>
      </c>
      <c r="J14" s="103">
        <v>0</v>
      </c>
      <c r="K14" s="103">
        <v>0</v>
      </c>
      <c r="L14" s="104">
        <f t="shared" si="3"/>
        <v>8</v>
      </c>
    </row>
    <row r="15" spans="3:12" ht="11.25">
      <c r="C15" s="87" t="s">
        <v>373</v>
      </c>
      <c r="D15" s="87" t="s">
        <v>643</v>
      </c>
      <c r="E15" s="103">
        <v>0</v>
      </c>
      <c r="F15" s="104">
        <v>0</v>
      </c>
      <c r="G15" s="103">
        <v>2</v>
      </c>
      <c r="H15" s="103">
        <v>1</v>
      </c>
      <c r="I15" s="103">
        <v>0</v>
      </c>
      <c r="J15" s="103">
        <v>0</v>
      </c>
      <c r="K15" s="103">
        <v>0</v>
      </c>
      <c r="L15" s="104">
        <f t="shared" si="3"/>
        <v>3</v>
      </c>
    </row>
    <row r="16" spans="3:12" ht="11.25">
      <c r="C16" s="87" t="s">
        <v>161</v>
      </c>
      <c r="D16" s="87" t="s">
        <v>162</v>
      </c>
      <c r="E16" s="103">
        <v>5</v>
      </c>
      <c r="F16" s="104">
        <v>1</v>
      </c>
      <c r="G16" s="103">
        <v>9</v>
      </c>
      <c r="H16" s="103">
        <v>7</v>
      </c>
      <c r="I16" s="103">
        <v>0</v>
      </c>
      <c r="J16" s="103">
        <v>0</v>
      </c>
      <c r="K16" s="103">
        <v>0</v>
      </c>
      <c r="L16" s="104">
        <f t="shared" si="3"/>
        <v>22</v>
      </c>
    </row>
    <row r="17" spans="3:12" ht="11.25">
      <c r="C17" s="87" t="s">
        <v>163</v>
      </c>
      <c r="D17" s="87" t="s">
        <v>164</v>
      </c>
      <c r="E17" s="103">
        <v>6</v>
      </c>
      <c r="F17" s="104">
        <v>0</v>
      </c>
      <c r="G17" s="103">
        <v>5</v>
      </c>
      <c r="H17" s="103">
        <v>2</v>
      </c>
      <c r="I17" s="103">
        <v>0</v>
      </c>
      <c r="J17" s="103">
        <v>0</v>
      </c>
      <c r="K17" s="103">
        <v>0</v>
      </c>
      <c r="L17" s="104">
        <f t="shared" si="3"/>
        <v>13</v>
      </c>
    </row>
    <row r="18" spans="3:12" ht="11.25">
      <c r="C18" s="87" t="s">
        <v>374</v>
      </c>
      <c r="D18" s="87" t="s">
        <v>646</v>
      </c>
      <c r="E18" s="103">
        <v>3</v>
      </c>
      <c r="F18" s="104">
        <v>0</v>
      </c>
      <c r="G18" s="103">
        <v>2</v>
      </c>
      <c r="H18" s="103">
        <v>2</v>
      </c>
      <c r="I18" s="103">
        <v>0</v>
      </c>
      <c r="J18" s="103">
        <v>0</v>
      </c>
      <c r="K18" s="103">
        <v>0</v>
      </c>
      <c r="L18" s="104">
        <f t="shared" si="3"/>
        <v>7</v>
      </c>
    </row>
    <row r="19" spans="3:12" ht="11.25">
      <c r="C19" s="87" t="s">
        <v>376</v>
      </c>
      <c r="D19" s="87" t="s">
        <v>644</v>
      </c>
      <c r="E19" s="103">
        <v>0</v>
      </c>
      <c r="F19" s="104">
        <v>0</v>
      </c>
      <c r="G19" s="103">
        <v>8</v>
      </c>
      <c r="H19" s="103">
        <v>1</v>
      </c>
      <c r="I19" s="103">
        <v>0</v>
      </c>
      <c r="J19" s="103">
        <v>0</v>
      </c>
      <c r="K19" s="103">
        <v>0</v>
      </c>
      <c r="L19" s="104">
        <f t="shared" si="3"/>
        <v>9</v>
      </c>
    </row>
    <row r="20" spans="2:12" ht="11.25">
      <c r="B20" s="100" t="s">
        <v>68</v>
      </c>
      <c r="C20" s="100"/>
      <c r="D20" s="100"/>
      <c r="E20" s="105">
        <f aca="true" t="shared" si="4" ref="E20:L20">E21</f>
        <v>48</v>
      </c>
      <c r="F20" s="105">
        <f t="shared" si="4"/>
        <v>10</v>
      </c>
      <c r="G20" s="105">
        <f t="shared" si="4"/>
        <v>27</v>
      </c>
      <c r="H20" s="105">
        <f t="shared" si="4"/>
        <v>19</v>
      </c>
      <c r="I20" s="105">
        <f t="shared" si="4"/>
        <v>1</v>
      </c>
      <c r="J20" s="105">
        <f t="shared" si="4"/>
        <v>0</v>
      </c>
      <c r="K20" s="105">
        <f t="shared" si="4"/>
        <v>0</v>
      </c>
      <c r="L20" s="106">
        <f t="shared" si="4"/>
        <v>105</v>
      </c>
    </row>
    <row r="21" spans="3:12" ht="11.25">
      <c r="C21" s="87" t="s">
        <v>381</v>
      </c>
      <c r="D21" s="87" t="s">
        <v>647</v>
      </c>
      <c r="E21" s="103">
        <v>48</v>
      </c>
      <c r="F21" s="104">
        <v>10</v>
      </c>
      <c r="G21" s="103">
        <v>27</v>
      </c>
      <c r="H21" s="103">
        <v>19</v>
      </c>
      <c r="I21" s="103">
        <v>1</v>
      </c>
      <c r="J21" s="103">
        <v>0</v>
      </c>
      <c r="K21" s="103">
        <v>0</v>
      </c>
      <c r="L21" s="104">
        <f>SUM(E21:K21)</f>
        <v>105</v>
      </c>
    </row>
    <row r="22" spans="2:12" ht="11.25">
      <c r="B22" s="100" t="s">
        <v>683</v>
      </c>
      <c r="C22" s="100"/>
      <c r="D22" s="100"/>
      <c r="E22" s="105">
        <f aca="true" t="shared" si="5" ref="E22:L22">SUM(E23:E27)</f>
        <v>56</v>
      </c>
      <c r="F22" s="105">
        <f t="shared" si="5"/>
        <v>0</v>
      </c>
      <c r="G22" s="105">
        <f t="shared" si="5"/>
        <v>14</v>
      </c>
      <c r="H22" s="105">
        <f t="shared" si="5"/>
        <v>16</v>
      </c>
      <c r="I22" s="105">
        <f t="shared" si="5"/>
        <v>2</v>
      </c>
      <c r="J22" s="105">
        <f t="shared" si="5"/>
        <v>0</v>
      </c>
      <c r="K22" s="105">
        <f t="shared" si="5"/>
        <v>0</v>
      </c>
      <c r="L22" s="106">
        <f t="shared" si="5"/>
        <v>88</v>
      </c>
    </row>
    <row r="23" spans="3:12" ht="11.25">
      <c r="C23" s="87" t="s">
        <v>383</v>
      </c>
      <c r="D23" s="87" t="s">
        <v>70</v>
      </c>
      <c r="E23" s="103">
        <v>15</v>
      </c>
      <c r="F23" s="104">
        <v>0</v>
      </c>
      <c r="G23" s="103">
        <v>1</v>
      </c>
      <c r="H23" s="103">
        <v>4</v>
      </c>
      <c r="I23" s="103">
        <v>0</v>
      </c>
      <c r="J23" s="103">
        <v>0</v>
      </c>
      <c r="K23" s="103">
        <v>0</v>
      </c>
      <c r="L23" s="104">
        <f>SUM(E23:K23)</f>
        <v>20</v>
      </c>
    </row>
    <row r="24" spans="3:12" ht="11.25">
      <c r="C24" s="87" t="s">
        <v>384</v>
      </c>
      <c r="D24" s="87" t="s">
        <v>684</v>
      </c>
      <c r="E24" s="103">
        <v>20</v>
      </c>
      <c r="F24" s="104">
        <v>0</v>
      </c>
      <c r="G24" s="103">
        <v>5</v>
      </c>
      <c r="H24" s="103">
        <v>2</v>
      </c>
      <c r="I24" s="103">
        <v>2</v>
      </c>
      <c r="J24" s="103">
        <v>0</v>
      </c>
      <c r="K24" s="103">
        <v>0</v>
      </c>
      <c r="L24" s="104">
        <f>SUM(E24:K24)</f>
        <v>29</v>
      </c>
    </row>
    <row r="25" spans="3:12" ht="11.25">
      <c r="C25" s="87" t="s">
        <v>385</v>
      </c>
      <c r="D25" s="87" t="s">
        <v>685</v>
      </c>
      <c r="E25" s="103">
        <v>14</v>
      </c>
      <c r="F25" s="104">
        <v>0</v>
      </c>
      <c r="G25" s="103">
        <v>4</v>
      </c>
      <c r="H25" s="103">
        <v>5</v>
      </c>
      <c r="I25" s="103">
        <v>0</v>
      </c>
      <c r="J25" s="103">
        <v>0</v>
      </c>
      <c r="K25" s="103">
        <v>0</v>
      </c>
      <c r="L25" s="104">
        <f>SUM(E25:K25)</f>
        <v>23</v>
      </c>
    </row>
    <row r="26" spans="3:12" ht="11.25">
      <c r="C26" s="87" t="s">
        <v>386</v>
      </c>
      <c r="D26" s="87" t="s">
        <v>71</v>
      </c>
      <c r="E26" s="103">
        <v>0</v>
      </c>
      <c r="F26" s="104">
        <v>0</v>
      </c>
      <c r="G26" s="103">
        <v>3</v>
      </c>
      <c r="H26" s="103">
        <v>3</v>
      </c>
      <c r="I26" s="103">
        <v>0</v>
      </c>
      <c r="J26" s="103">
        <v>0</v>
      </c>
      <c r="K26" s="103">
        <v>0</v>
      </c>
      <c r="L26" s="104">
        <f>SUM(E26:K26)</f>
        <v>6</v>
      </c>
    </row>
    <row r="27" spans="3:12" ht="11.25">
      <c r="C27" s="87" t="s">
        <v>387</v>
      </c>
      <c r="D27" s="87" t="s">
        <v>71</v>
      </c>
      <c r="E27" s="103">
        <v>7</v>
      </c>
      <c r="F27" s="104">
        <v>0</v>
      </c>
      <c r="G27" s="103">
        <v>1</v>
      </c>
      <c r="H27" s="103">
        <v>2</v>
      </c>
      <c r="I27" s="103">
        <v>0</v>
      </c>
      <c r="J27" s="103">
        <v>0</v>
      </c>
      <c r="K27" s="103">
        <v>0</v>
      </c>
      <c r="L27" s="104">
        <f>SUM(E27:K27)</f>
        <v>10</v>
      </c>
    </row>
    <row r="28" spans="2:12" ht="11.25">
      <c r="B28" s="100" t="s">
        <v>686</v>
      </c>
      <c r="C28" s="100"/>
      <c r="D28" s="100"/>
      <c r="E28" s="105">
        <f aca="true" t="shared" si="6" ref="E28:L28">SUM(E29:E34)</f>
        <v>30</v>
      </c>
      <c r="F28" s="105">
        <f t="shared" si="6"/>
        <v>4</v>
      </c>
      <c r="G28" s="105">
        <f t="shared" si="6"/>
        <v>21</v>
      </c>
      <c r="H28" s="105">
        <f t="shared" si="6"/>
        <v>18</v>
      </c>
      <c r="I28" s="105">
        <f t="shared" si="6"/>
        <v>1</v>
      </c>
      <c r="J28" s="105">
        <f t="shared" si="6"/>
        <v>0</v>
      </c>
      <c r="K28" s="105">
        <f t="shared" si="6"/>
        <v>3</v>
      </c>
      <c r="L28" s="106">
        <f t="shared" si="6"/>
        <v>77</v>
      </c>
    </row>
    <row r="29" spans="3:12" ht="11.25">
      <c r="C29" s="87" t="s">
        <v>388</v>
      </c>
      <c r="D29" s="87" t="s">
        <v>649</v>
      </c>
      <c r="E29" s="103">
        <v>2</v>
      </c>
      <c r="F29" s="104">
        <v>0</v>
      </c>
      <c r="G29" s="103">
        <v>3</v>
      </c>
      <c r="H29" s="103">
        <v>0</v>
      </c>
      <c r="I29" s="103">
        <v>0</v>
      </c>
      <c r="J29" s="103">
        <v>0</v>
      </c>
      <c r="K29" s="103">
        <v>0</v>
      </c>
      <c r="L29" s="104">
        <f aca="true" t="shared" si="7" ref="L29:L34">SUM(E29:K29)</f>
        <v>5</v>
      </c>
    </row>
    <row r="30" spans="3:12" ht="11.25">
      <c r="C30" s="87" t="s">
        <v>389</v>
      </c>
      <c r="D30" s="87" t="s">
        <v>650</v>
      </c>
      <c r="E30" s="103">
        <v>1</v>
      </c>
      <c r="F30" s="104">
        <v>0</v>
      </c>
      <c r="G30" s="103">
        <v>2</v>
      </c>
      <c r="H30" s="103">
        <v>2</v>
      </c>
      <c r="I30" s="103">
        <v>1</v>
      </c>
      <c r="J30" s="103">
        <v>0</v>
      </c>
      <c r="K30" s="103">
        <v>0</v>
      </c>
      <c r="L30" s="104">
        <f t="shared" si="7"/>
        <v>6</v>
      </c>
    </row>
    <row r="31" spans="3:12" ht="11.25">
      <c r="C31" s="87" t="s">
        <v>390</v>
      </c>
      <c r="D31" s="87" t="s">
        <v>651</v>
      </c>
      <c r="E31" s="103">
        <v>5</v>
      </c>
      <c r="F31" s="104">
        <v>3</v>
      </c>
      <c r="G31" s="103">
        <v>6</v>
      </c>
      <c r="H31" s="103">
        <v>5</v>
      </c>
      <c r="I31" s="103">
        <v>0</v>
      </c>
      <c r="J31" s="103">
        <v>0</v>
      </c>
      <c r="K31" s="103">
        <v>0</v>
      </c>
      <c r="L31" s="104">
        <f t="shared" si="7"/>
        <v>19</v>
      </c>
    </row>
    <row r="32" spans="3:12" ht="11.25">
      <c r="C32" s="87" t="s">
        <v>391</v>
      </c>
      <c r="D32" s="87" t="s">
        <v>652</v>
      </c>
      <c r="E32" s="103">
        <v>6</v>
      </c>
      <c r="F32" s="104">
        <v>0</v>
      </c>
      <c r="G32" s="103">
        <v>6</v>
      </c>
      <c r="H32" s="103">
        <v>2</v>
      </c>
      <c r="I32" s="103">
        <v>0</v>
      </c>
      <c r="J32" s="103">
        <v>0</v>
      </c>
      <c r="K32" s="103">
        <v>1</v>
      </c>
      <c r="L32" s="104">
        <f t="shared" si="7"/>
        <v>15</v>
      </c>
    </row>
    <row r="33" spans="3:12" ht="11.25">
      <c r="C33" s="87" t="s">
        <v>392</v>
      </c>
      <c r="D33" s="87" t="s">
        <v>653</v>
      </c>
      <c r="E33" s="103">
        <v>16</v>
      </c>
      <c r="F33" s="104">
        <v>0</v>
      </c>
      <c r="G33" s="103">
        <v>2</v>
      </c>
      <c r="H33" s="103">
        <v>6</v>
      </c>
      <c r="I33" s="103">
        <v>0</v>
      </c>
      <c r="J33" s="103">
        <v>0</v>
      </c>
      <c r="K33" s="103">
        <v>2</v>
      </c>
      <c r="L33" s="104">
        <f t="shared" si="7"/>
        <v>26</v>
      </c>
    </row>
    <row r="34" spans="3:12" ht="11.25">
      <c r="C34" s="87" t="s">
        <v>393</v>
      </c>
      <c r="D34" s="87" t="s">
        <v>654</v>
      </c>
      <c r="E34" s="103">
        <v>0</v>
      </c>
      <c r="F34" s="104">
        <v>1</v>
      </c>
      <c r="G34" s="103">
        <v>2</v>
      </c>
      <c r="H34" s="103">
        <v>3</v>
      </c>
      <c r="I34" s="103">
        <v>0</v>
      </c>
      <c r="J34" s="103">
        <v>0</v>
      </c>
      <c r="K34" s="103">
        <v>0</v>
      </c>
      <c r="L34" s="104">
        <f t="shared" si="7"/>
        <v>6</v>
      </c>
    </row>
    <row r="35" spans="2:12" ht="11.25">
      <c r="B35" s="100" t="s">
        <v>72</v>
      </c>
      <c r="C35" s="100"/>
      <c r="D35" s="100"/>
      <c r="E35" s="105">
        <f aca="true" t="shared" si="8" ref="E35:L35">SUM(E36:E41)</f>
        <v>63</v>
      </c>
      <c r="F35" s="105">
        <f t="shared" si="8"/>
        <v>8</v>
      </c>
      <c r="G35" s="105">
        <f t="shared" si="8"/>
        <v>14</v>
      </c>
      <c r="H35" s="105">
        <f t="shared" si="8"/>
        <v>20</v>
      </c>
      <c r="I35" s="105">
        <f t="shared" si="8"/>
        <v>3</v>
      </c>
      <c r="J35" s="105">
        <f t="shared" si="8"/>
        <v>0</v>
      </c>
      <c r="K35" s="105">
        <f t="shared" si="8"/>
        <v>1</v>
      </c>
      <c r="L35" s="106">
        <f t="shared" si="8"/>
        <v>109</v>
      </c>
    </row>
    <row r="36" spans="3:12" ht="11.25">
      <c r="C36" s="87" t="s">
        <v>395</v>
      </c>
      <c r="D36" s="87" t="s">
        <v>655</v>
      </c>
      <c r="E36" s="103">
        <v>6</v>
      </c>
      <c r="F36" s="104">
        <v>1</v>
      </c>
      <c r="G36" s="103">
        <v>4</v>
      </c>
      <c r="H36" s="103">
        <v>6</v>
      </c>
      <c r="I36" s="103">
        <v>0</v>
      </c>
      <c r="J36" s="103">
        <v>0</v>
      </c>
      <c r="K36" s="103">
        <v>0</v>
      </c>
      <c r="L36" s="104">
        <f aca="true" t="shared" si="9" ref="L36:L41">SUM(E36:K36)</f>
        <v>17</v>
      </c>
    </row>
    <row r="37" spans="3:12" ht="11.25">
      <c r="C37" s="87" t="s">
        <v>656</v>
      </c>
      <c r="D37" s="87" t="s">
        <v>657</v>
      </c>
      <c r="E37" s="103">
        <v>12</v>
      </c>
      <c r="F37" s="104">
        <v>1</v>
      </c>
      <c r="G37" s="103">
        <v>0</v>
      </c>
      <c r="H37" s="103">
        <v>2</v>
      </c>
      <c r="I37" s="103">
        <v>1</v>
      </c>
      <c r="J37" s="103">
        <v>0</v>
      </c>
      <c r="K37" s="103">
        <v>0</v>
      </c>
      <c r="L37" s="104">
        <f t="shared" si="9"/>
        <v>16</v>
      </c>
    </row>
    <row r="38" spans="3:12" ht="11.25">
      <c r="C38" s="87" t="s">
        <v>396</v>
      </c>
      <c r="D38" s="87" t="s">
        <v>687</v>
      </c>
      <c r="E38" s="103">
        <v>7</v>
      </c>
      <c r="F38" s="104">
        <v>2</v>
      </c>
      <c r="G38" s="103">
        <v>3</v>
      </c>
      <c r="H38" s="103">
        <v>3</v>
      </c>
      <c r="I38" s="103">
        <v>0</v>
      </c>
      <c r="J38" s="103">
        <v>0</v>
      </c>
      <c r="K38" s="103">
        <v>0</v>
      </c>
      <c r="L38" s="104">
        <f t="shared" si="9"/>
        <v>15</v>
      </c>
    </row>
    <row r="39" spans="3:12" ht="11.25">
      <c r="C39" s="87" t="s">
        <v>397</v>
      </c>
      <c r="D39" s="87" t="s">
        <v>688</v>
      </c>
      <c r="E39" s="103">
        <v>4</v>
      </c>
      <c r="F39" s="104">
        <v>0</v>
      </c>
      <c r="G39" s="103">
        <v>1</v>
      </c>
      <c r="H39" s="103">
        <v>3</v>
      </c>
      <c r="I39" s="103">
        <v>0</v>
      </c>
      <c r="J39" s="103">
        <v>0</v>
      </c>
      <c r="K39" s="103">
        <v>0</v>
      </c>
      <c r="L39" s="104">
        <f t="shared" si="9"/>
        <v>8</v>
      </c>
    </row>
    <row r="40" spans="3:12" ht="11.25">
      <c r="C40" s="87" t="s">
        <v>165</v>
      </c>
      <c r="D40" s="87" t="s">
        <v>689</v>
      </c>
      <c r="E40" s="103">
        <v>0</v>
      </c>
      <c r="F40" s="104">
        <v>1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4">
        <f t="shared" si="9"/>
        <v>1</v>
      </c>
    </row>
    <row r="41" spans="3:12" ht="11.25">
      <c r="C41" s="87" t="s">
        <v>401</v>
      </c>
      <c r="D41" s="87" t="s">
        <v>211</v>
      </c>
      <c r="E41" s="103">
        <v>34</v>
      </c>
      <c r="F41" s="104">
        <v>3</v>
      </c>
      <c r="G41" s="103">
        <v>6</v>
      </c>
      <c r="H41" s="103">
        <v>6</v>
      </c>
      <c r="I41" s="103">
        <v>2</v>
      </c>
      <c r="J41" s="103">
        <v>0</v>
      </c>
      <c r="K41" s="103">
        <v>1</v>
      </c>
      <c r="L41" s="104">
        <f t="shared" si="9"/>
        <v>52</v>
      </c>
    </row>
    <row r="42" spans="2:12" ht="11.25">
      <c r="B42" s="100" t="s">
        <v>73</v>
      </c>
      <c r="C42" s="100"/>
      <c r="D42" s="100"/>
      <c r="E42" s="105">
        <f aca="true" t="shared" si="10" ref="E42:L42">SUM(E43:E47)</f>
        <v>102</v>
      </c>
      <c r="F42" s="105">
        <f t="shared" si="10"/>
        <v>5</v>
      </c>
      <c r="G42" s="105">
        <f t="shared" si="10"/>
        <v>23</v>
      </c>
      <c r="H42" s="105">
        <f t="shared" si="10"/>
        <v>25</v>
      </c>
      <c r="I42" s="105">
        <f t="shared" si="10"/>
        <v>1</v>
      </c>
      <c r="J42" s="105">
        <f t="shared" si="10"/>
        <v>0</v>
      </c>
      <c r="K42" s="105">
        <f t="shared" si="10"/>
        <v>0</v>
      </c>
      <c r="L42" s="106">
        <f t="shared" si="10"/>
        <v>156</v>
      </c>
    </row>
    <row r="43" spans="3:12" ht="11.25">
      <c r="C43" s="87" t="s">
        <v>405</v>
      </c>
      <c r="D43" s="87" t="s">
        <v>75</v>
      </c>
      <c r="E43" s="103">
        <v>37</v>
      </c>
      <c r="F43" s="104">
        <v>1</v>
      </c>
      <c r="G43" s="103">
        <v>2</v>
      </c>
      <c r="H43" s="103">
        <v>4</v>
      </c>
      <c r="I43" s="103">
        <v>0</v>
      </c>
      <c r="J43" s="103">
        <v>0</v>
      </c>
      <c r="K43" s="103">
        <v>0</v>
      </c>
      <c r="L43" s="104">
        <f>SUM(E43:K43)</f>
        <v>44</v>
      </c>
    </row>
    <row r="44" spans="3:12" ht="11.25">
      <c r="C44" s="87" t="s">
        <v>406</v>
      </c>
      <c r="D44" s="87" t="s">
        <v>76</v>
      </c>
      <c r="E44" s="103">
        <v>20</v>
      </c>
      <c r="F44" s="104">
        <v>2</v>
      </c>
      <c r="G44" s="103">
        <v>5</v>
      </c>
      <c r="H44" s="103">
        <v>3</v>
      </c>
      <c r="I44" s="103">
        <v>0</v>
      </c>
      <c r="J44" s="103">
        <v>0</v>
      </c>
      <c r="K44" s="103">
        <v>0</v>
      </c>
      <c r="L44" s="104">
        <f>SUM(E44:K44)</f>
        <v>30</v>
      </c>
    </row>
    <row r="45" spans="3:12" ht="11.25">
      <c r="C45" s="87" t="s">
        <v>408</v>
      </c>
      <c r="D45" s="87" t="s">
        <v>188</v>
      </c>
      <c r="E45" s="103">
        <v>35</v>
      </c>
      <c r="F45" s="104">
        <v>1</v>
      </c>
      <c r="G45" s="103">
        <v>2</v>
      </c>
      <c r="H45" s="103">
        <v>4</v>
      </c>
      <c r="I45" s="103">
        <v>0</v>
      </c>
      <c r="J45" s="103">
        <v>0</v>
      </c>
      <c r="K45" s="103">
        <v>0</v>
      </c>
      <c r="L45" s="104">
        <f>SUM(E45:K45)</f>
        <v>42</v>
      </c>
    </row>
    <row r="46" spans="3:12" ht="11.25">
      <c r="C46" s="87" t="s">
        <v>415</v>
      </c>
      <c r="D46" s="87" t="s">
        <v>690</v>
      </c>
      <c r="E46" s="103">
        <v>4</v>
      </c>
      <c r="F46" s="104">
        <v>0</v>
      </c>
      <c r="G46" s="103">
        <v>2</v>
      </c>
      <c r="H46" s="103">
        <v>2</v>
      </c>
      <c r="I46" s="103">
        <v>1</v>
      </c>
      <c r="J46" s="103">
        <v>0</v>
      </c>
      <c r="K46" s="103">
        <v>0</v>
      </c>
      <c r="L46" s="104">
        <f>SUM(E46:K46)</f>
        <v>9</v>
      </c>
    </row>
    <row r="47" spans="3:12" ht="11.25">
      <c r="C47" s="87" t="s">
        <v>606</v>
      </c>
      <c r="D47" s="87" t="s">
        <v>691</v>
      </c>
      <c r="E47" s="103">
        <v>6</v>
      </c>
      <c r="F47" s="104">
        <v>1</v>
      </c>
      <c r="G47" s="103">
        <v>12</v>
      </c>
      <c r="H47" s="103">
        <v>12</v>
      </c>
      <c r="I47" s="103">
        <v>0</v>
      </c>
      <c r="J47" s="103">
        <v>0</v>
      </c>
      <c r="K47" s="103">
        <v>0</v>
      </c>
      <c r="L47" s="104">
        <f>SUM(E47:K47)</f>
        <v>31</v>
      </c>
    </row>
    <row r="48" spans="2:12" ht="11.25">
      <c r="B48" s="100" t="s">
        <v>74</v>
      </c>
      <c r="C48" s="100"/>
      <c r="D48" s="100"/>
      <c r="E48" s="105">
        <f aca="true" t="shared" si="11" ref="E48:L48">SUM(E49:E53)</f>
        <v>39</v>
      </c>
      <c r="F48" s="105">
        <f t="shared" si="11"/>
        <v>8</v>
      </c>
      <c r="G48" s="105">
        <f t="shared" si="11"/>
        <v>20</v>
      </c>
      <c r="H48" s="105">
        <f t="shared" si="11"/>
        <v>32</v>
      </c>
      <c r="I48" s="105">
        <f t="shared" si="11"/>
        <v>3</v>
      </c>
      <c r="J48" s="105">
        <f t="shared" si="11"/>
        <v>0</v>
      </c>
      <c r="K48" s="105">
        <f t="shared" si="11"/>
        <v>0</v>
      </c>
      <c r="L48" s="106">
        <f t="shared" si="11"/>
        <v>102</v>
      </c>
    </row>
    <row r="49" spans="3:12" ht="11.25">
      <c r="C49" s="87" t="s">
        <v>416</v>
      </c>
      <c r="D49" s="87" t="s">
        <v>81</v>
      </c>
      <c r="E49" s="103">
        <v>8</v>
      </c>
      <c r="F49" s="104">
        <v>1</v>
      </c>
      <c r="G49" s="103">
        <v>3</v>
      </c>
      <c r="H49" s="103">
        <v>7</v>
      </c>
      <c r="I49" s="103">
        <v>1</v>
      </c>
      <c r="J49" s="103">
        <v>0</v>
      </c>
      <c r="K49" s="103">
        <v>0</v>
      </c>
      <c r="L49" s="104">
        <f>SUM(E49:K49)</f>
        <v>20</v>
      </c>
    </row>
    <row r="50" spans="3:12" ht="11.25">
      <c r="C50" s="87" t="s">
        <v>420</v>
      </c>
      <c r="D50" s="87" t="s">
        <v>86</v>
      </c>
      <c r="E50" s="103">
        <v>16</v>
      </c>
      <c r="F50" s="104">
        <v>5</v>
      </c>
      <c r="G50" s="103">
        <v>10</v>
      </c>
      <c r="H50" s="103">
        <v>11</v>
      </c>
      <c r="I50" s="103">
        <v>1</v>
      </c>
      <c r="J50" s="103">
        <v>0</v>
      </c>
      <c r="K50" s="103">
        <v>0</v>
      </c>
      <c r="L50" s="104">
        <f>SUM(E50:K50)</f>
        <v>43</v>
      </c>
    </row>
    <row r="51" spans="3:12" ht="11.25">
      <c r="C51" s="87" t="s">
        <v>421</v>
      </c>
      <c r="D51" s="87" t="s">
        <v>87</v>
      </c>
      <c r="E51" s="103">
        <v>6</v>
      </c>
      <c r="F51" s="104">
        <v>1</v>
      </c>
      <c r="G51" s="103">
        <v>4</v>
      </c>
      <c r="H51" s="103">
        <v>4</v>
      </c>
      <c r="I51" s="103">
        <v>1</v>
      </c>
      <c r="J51" s="103">
        <v>0</v>
      </c>
      <c r="K51" s="103">
        <v>0</v>
      </c>
      <c r="L51" s="104">
        <f>SUM(E51:K51)</f>
        <v>16</v>
      </c>
    </row>
    <row r="52" spans="3:12" ht="11.25">
      <c r="C52" s="87" t="s">
        <v>422</v>
      </c>
      <c r="D52" s="87" t="s">
        <v>692</v>
      </c>
      <c r="E52" s="103">
        <v>6</v>
      </c>
      <c r="F52" s="104">
        <v>1</v>
      </c>
      <c r="G52" s="103">
        <v>1</v>
      </c>
      <c r="H52" s="103">
        <v>3</v>
      </c>
      <c r="I52" s="103">
        <v>0</v>
      </c>
      <c r="J52" s="103">
        <v>0</v>
      </c>
      <c r="K52" s="103">
        <v>0</v>
      </c>
      <c r="L52" s="104">
        <f>SUM(E52:K52)</f>
        <v>11</v>
      </c>
    </row>
    <row r="53" spans="3:12" ht="11.25">
      <c r="C53" s="87" t="s">
        <v>423</v>
      </c>
      <c r="D53" s="87" t="s">
        <v>693</v>
      </c>
      <c r="E53" s="103">
        <v>3</v>
      </c>
      <c r="F53" s="104">
        <v>0</v>
      </c>
      <c r="G53" s="103">
        <v>2</v>
      </c>
      <c r="H53" s="103">
        <v>7</v>
      </c>
      <c r="I53" s="103">
        <v>0</v>
      </c>
      <c r="J53" s="103">
        <v>0</v>
      </c>
      <c r="K53" s="103">
        <v>0</v>
      </c>
      <c r="L53" s="104">
        <f>SUM(E53:K53)</f>
        <v>12</v>
      </c>
    </row>
    <row r="54" spans="1:12" ht="11.25">
      <c r="A54" s="97" t="s">
        <v>584</v>
      </c>
      <c r="B54" s="97"/>
      <c r="C54" s="97"/>
      <c r="D54" s="97"/>
      <c r="E54" s="107">
        <f aca="true" t="shared" si="12" ref="E54:L54">E55+E57+E61+E64+E67+E69+E73+E78+E82+E89+E95+E101+E106+E108+E122+E124+E97</f>
        <v>904</v>
      </c>
      <c r="F54" s="107">
        <f t="shared" si="12"/>
        <v>52</v>
      </c>
      <c r="G54" s="107">
        <f t="shared" si="12"/>
        <v>148</v>
      </c>
      <c r="H54" s="107">
        <f t="shared" si="12"/>
        <v>206</v>
      </c>
      <c r="I54" s="107">
        <f t="shared" si="12"/>
        <v>7</v>
      </c>
      <c r="J54" s="107">
        <f t="shared" si="12"/>
        <v>0</v>
      </c>
      <c r="K54" s="107">
        <f t="shared" si="12"/>
        <v>18</v>
      </c>
      <c r="L54" s="108">
        <f t="shared" si="12"/>
        <v>1335</v>
      </c>
    </row>
    <row r="55" spans="2:12" ht="11.25">
      <c r="B55" s="100" t="s">
        <v>190</v>
      </c>
      <c r="C55" s="100"/>
      <c r="D55" s="100"/>
      <c r="E55" s="105">
        <f aca="true" t="shared" si="13" ref="E55:L55">E56</f>
        <v>20</v>
      </c>
      <c r="F55" s="105">
        <f t="shared" si="13"/>
        <v>0</v>
      </c>
      <c r="G55" s="105">
        <f t="shared" si="13"/>
        <v>2</v>
      </c>
      <c r="H55" s="105">
        <f t="shared" si="13"/>
        <v>3</v>
      </c>
      <c r="I55" s="105">
        <f t="shared" si="13"/>
        <v>0</v>
      </c>
      <c r="J55" s="105">
        <f t="shared" si="13"/>
        <v>0</v>
      </c>
      <c r="K55" s="105">
        <f t="shared" si="13"/>
        <v>0</v>
      </c>
      <c r="L55" s="106">
        <f t="shared" si="13"/>
        <v>25</v>
      </c>
    </row>
    <row r="56" spans="3:12" ht="11.25">
      <c r="C56" s="87" t="s">
        <v>424</v>
      </c>
      <c r="D56" s="87" t="s">
        <v>88</v>
      </c>
      <c r="E56" s="103">
        <v>20</v>
      </c>
      <c r="F56" s="104">
        <v>0</v>
      </c>
      <c r="G56" s="103">
        <v>2</v>
      </c>
      <c r="H56" s="103">
        <v>3</v>
      </c>
      <c r="I56" s="103">
        <v>0</v>
      </c>
      <c r="J56" s="103">
        <v>0</v>
      </c>
      <c r="K56" s="103">
        <v>0</v>
      </c>
      <c r="L56" s="104">
        <f>SUM(E56:K56)</f>
        <v>25</v>
      </c>
    </row>
    <row r="57" spans="2:12" ht="11.25">
      <c r="B57" s="100" t="s">
        <v>694</v>
      </c>
      <c r="C57" s="100"/>
      <c r="D57" s="100"/>
      <c r="E57" s="105">
        <f aca="true" t="shared" si="14" ref="E57:L57">SUM(E58:E60)</f>
        <v>89</v>
      </c>
      <c r="F57" s="105">
        <f t="shared" si="14"/>
        <v>5</v>
      </c>
      <c r="G57" s="105">
        <f t="shared" si="14"/>
        <v>11</v>
      </c>
      <c r="H57" s="105">
        <f t="shared" si="14"/>
        <v>17</v>
      </c>
      <c r="I57" s="105">
        <f t="shared" si="14"/>
        <v>2</v>
      </c>
      <c r="J57" s="105">
        <f t="shared" si="14"/>
        <v>0</v>
      </c>
      <c r="K57" s="105">
        <f t="shared" si="14"/>
        <v>3</v>
      </c>
      <c r="L57" s="106">
        <f t="shared" si="14"/>
        <v>127</v>
      </c>
    </row>
    <row r="58" spans="3:12" ht="11.25">
      <c r="C58" s="87" t="s">
        <v>425</v>
      </c>
      <c r="D58" s="87" t="s">
        <v>89</v>
      </c>
      <c r="E58" s="103">
        <v>68</v>
      </c>
      <c r="F58" s="104">
        <v>4</v>
      </c>
      <c r="G58" s="103">
        <v>10</v>
      </c>
      <c r="H58" s="103">
        <v>16</v>
      </c>
      <c r="I58" s="103">
        <v>1</v>
      </c>
      <c r="J58" s="103">
        <v>0</v>
      </c>
      <c r="K58" s="103">
        <v>1</v>
      </c>
      <c r="L58" s="104">
        <f>SUM(E58:K58)</f>
        <v>100</v>
      </c>
    </row>
    <row r="59" spans="3:12" ht="11.25">
      <c r="C59" s="87" t="s">
        <v>607</v>
      </c>
      <c r="D59" s="87" t="s">
        <v>92</v>
      </c>
      <c r="E59" s="103">
        <v>3</v>
      </c>
      <c r="F59" s="104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1</v>
      </c>
      <c r="L59" s="104">
        <f>SUM(E59:K59)</f>
        <v>4</v>
      </c>
    </row>
    <row r="60" spans="3:12" ht="11.25">
      <c r="C60" s="87" t="s">
        <v>428</v>
      </c>
      <c r="D60" s="87" t="s">
        <v>93</v>
      </c>
      <c r="E60" s="103">
        <v>18</v>
      </c>
      <c r="F60" s="104">
        <v>1</v>
      </c>
      <c r="G60" s="103">
        <v>1</v>
      </c>
      <c r="H60" s="103">
        <v>1</v>
      </c>
      <c r="I60" s="103">
        <v>1</v>
      </c>
      <c r="J60" s="103">
        <v>0</v>
      </c>
      <c r="K60" s="103">
        <v>1</v>
      </c>
      <c r="L60" s="104">
        <f>SUM(E60:K60)</f>
        <v>23</v>
      </c>
    </row>
    <row r="61" spans="2:12" ht="11.25">
      <c r="B61" s="100" t="s">
        <v>695</v>
      </c>
      <c r="C61" s="100"/>
      <c r="D61" s="100"/>
      <c r="E61" s="105">
        <f aca="true" t="shared" si="15" ref="E61:L61">E62+E63</f>
        <v>34</v>
      </c>
      <c r="F61" s="105">
        <f t="shared" si="15"/>
        <v>3</v>
      </c>
      <c r="G61" s="105">
        <f t="shared" si="15"/>
        <v>1</v>
      </c>
      <c r="H61" s="105">
        <f t="shared" si="15"/>
        <v>4</v>
      </c>
      <c r="I61" s="105">
        <f t="shared" si="15"/>
        <v>1</v>
      </c>
      <c r="J61" s="105">
        <f t="shared" si="15"/>
        <v>0</v>
      </c>
      <c r="K61" s="105">
        <f t="shared" si="15"/>
        <v>2</v>
      </c>
      <c r="L61" s="106">
        <f t="shared" si="15"/>
        <v>45</v>
      </c>
    </row>
    <row r="62" spans="3:12" ht="11.25">
      <c r="C62" s="87" t="s">
        <v>429</v>
      </c>
      <c r="D62" s="87" t="s">
        <v>94</v>
      </c>
      <c r="E62" s="103">
        <v>22</v>
      </c>
      <c r="F62" s="104">
        <v>3</v>
      </c>
      <c r="G62" s="103">
        <v>1</v>
      </c>
      <c r="H62" s="103">
        <v>4</v>
      </c>
      <c r="I62" s="103">
        <v>0</v>
      </c>
      <c r="J62" s="103">
        <v>0</v>
      </c>
      <c r="K62" s="103">
        <v>0</v>
      </c>
      <c r="L62" s="104">
        <f>SUM(E62:K62)</f>
        <v>30</v>
      </c>
    </row>
    <row r="63" spans="3:12" ht="11.25">
      <c r="C63" s="87" t="s">
        <v>430</v>
      </c>
      <c r="D63" s="87" t="s">
        <v>95</v>
      </c>
      <c r="E63" s="103">
        <v>12</v>
      </c>
      <c r="F63" s="104">
        <v>0</v>
      </c>
      <c r="G63" s="103">
        <v>0</v>
      </c>
      <c r="H63" s="103">
        <v>0</v>
      </c>
      <c r="I63" s="103">
        <v>1</v>
      </c>
      <c r="J63" s="103">
        <v>0</v>
      </c>
      <c r="K63" s="103">
        <v>2</v>
      </c>
      <c r="L63" s="104">
        <f>SUM(E63:K63)</f>
        <v>15</v>
      </c>
    </row>
    <row r="64" spans="2:12" ht="11.25">
      <c r="B64" s="100" t="s">
        <v>194</v>
      </c>
      <c r="C64" s="100"/>
      <c r="D64" s="100"/>
      <c r="E64" s="105">
        <f aca="true" t="shared" si="16" ref="E64:L64">SUM(E65:E66)</f>
        <v>30</v>
      </c>
      <c r="F64" s="105">
        <f t="shared" si="16"/>
        <v>1</v>
      </c>
      <c r="G64" s="105">
        <f t="shared" si="16"/>
        <v>8</v>
      </c>
      <c r="H64" s="105">
        <f t="shared" si="16"/>
        <v>16</v>
      </c>
      <c r="I64" s="105">
        <f t="shared" si="16"/>
        <v>0</v>
      </c>
      <c r="J64" s="105">
        <f t="shared" si="16"/>
        <v>0</v>
      </c>
      <c r="K64" s="105">
        <f t="shared" si="16"/>
        <v>0</v>
      </c>
      <c r="L64" s="106">
        <f t="shared" si="16"/>
        <v>55</v>
      </c>
    </row>
    <row r="65" spans="3:12" ht="11.25">
      <c r="C65" s="87" t="s">
        <v>494</v>
      </c>
      <c r="D65" s="87" t="s">
        <v>216</v>
      </c>
      <c r="E65" s="103">
        <v>1</v>
      </c>
      <c r="F65" s="104">
        <v>0</v>
      </c>
      <c r="G65" s="103">
        <v>2</v>
      </c>
      <c r="H65" s="103">
        <v>0</v>
      </c>
      <c r="I65" s="103">
        <v>0</v>
      </c>
      <c r="J65" s="103">
        <v>0</v>
      </c>
      <c r="K65" s="103">
        <v>0</v>
      </c>
      <c r="L65" s="104">
        <f>SUM(E65:K65)</f>
        <v>3</v>
      </c>
    </row>
    <row r="66" spans="3:12" ht="11.25">
      <c r="C66" s="87" t="s">
        <v>495</v>
      </c>
      <c r="D66" s="87" t="s">
        <v>217</v>
      </c>
      <c r="E66" s="103">
        <v>29</v>
      </c>
      <c r="F66" s="104">
        <v>1</v>
      </c>
      <c r="G66" s="103">
        <v>6</v>
      </c>
      <c r="H66" s="103">
        <v>16</v>
      </c>
      <c r="I66" s="103">
        <v>0</v>
      </c>
      <c r="J66" s="103">
        <v>0</v>
      </c>
      <c r="K66" s="103">
        <v>0</v>
      </c>
      <c r="L66" s="104">
        <f>SUM(E66:K66)</f>
        <v>52</v>
      </c>
    </row>
    <row r="67" spans="2:12" ht="11.25">
      <c r="B67" s="100" t="s">
        <v>696</v>
      </c>
      <c r="C67" s="100"/>
      <c r="D67" s="100"/>
      <c r="E67" s="105">
        <f aca="true" t="shared" si="17" ref="E67:L67">E68</f>
        <v>3</v>
      </c>
      <c r="F67" s="105">
        <f t="shared" si="17"/>
        <v>0</v>
      </c>
      <c r="G67" s="105">
        <f t="shared" si="17"/>
        <v>9</v>
      </c>
      <c r="H67" s="105">
        <f t="shared" si="17"/>
        <v>5</v>
      </c>
      <c r="I67" s="105">
        <f t="shared" si="17"/>
        <v>1</v>
      </c>
      <c r="J67" s="105">
        <f t="shared" si="17"/>
        <v>0</v>
      </c>
      <c r="K67" s="105">
        <f t="shared" si="17"/>
        <v>1</v>
      </c>
      <c r="L67" s="106">
        <f t="shared" si="17"/>
        <v>19</v>
      </c>
    </row>
    <row r="68" spans="3:12" ht="11.25">
      <c r="C68" s="87" t="s">
        <v>442</v>
      </c>
      <c r="D68" s="87" t="s">
        <v>98</v>
      </c>
      <c r="E68" s="103">
        <v>3</v>
      </c>
      <c r="F68" s="104">
        <v>0</v>
      </c>
      <c r="G68" s="103">
        <v>9</v>
      </c>
      <c r="H68" s="103">
        <v>5</v>
      </c>
      <c r="I68" s="103">
        <v>1</v>
      </c>
      <c r="J68" s="103">
        <v>0</v>
      </c>
      <c r="K68" s="103">
        <v>1</v>
      </c>
      <c r="L68" s="104">
        <f>SUM(E68:K68)</f>
        <v>19</v>
      </c>
    </row>
    <row r="69" spans="2:12" ht="11.25">
      <c r="B69" s="100" t="s">
        <v>697</v>
      </c>
      <c r="C69" s="100"/>
      <c r="D69" s="100"/>
      <c r="E69" s="105">
        <f aca="true" t="shared" si="18" ref="E69:L69">SUM(E70:E72)</f>
        <v>121</v>
      </c>
      <c r="F69" s="105">
        <f t="shared" si="18"/>
        <v>3</v>
      </c>
      <c r="G69" s="105">
        <f t="shared" si="18"/>
        <v>14</v>
      </c>
      <c r="H69" s="105">
        <f t="shared" si="18"/>
        <v>14</v>
      </c>
      <c r="I69" s="105">
        <f t="shared" si="18"/>
        <v>1</v>
      </c>
      <c r="J69" s="105">
        <f t="shared" si="18"/>
        <v>0</v>
      </c>
      <c r="K69" s="105">
        <f t="shared" si="18"/>
        <v>5</v>
      </c>
      <c r="L69" s="106">
        <f t="shared" si="18"/>
        <v>158</v>
      </c>
    </row>
    <row r="70" spans="2:12" ht="11.25">
      <c r="B70" s="87" t="s">
        <v>343</v>
      </c>
      <c r="C70" s="87" t="s">
        <v>448</v>
      </c>
      <c r="D70" s="87" t="s">
        <v>103</v>
      </c>
      <c r="E70" s="103">
        <v>42</v>
      </c>
      <c r="F70" s="104">
        <v>0</v>
      </c>
      <c r="G70" s="103">
        <v>9</v>
      </c>
      <c r="H70" s="103">
        <v>5</v>
      </c>
      <c r="I70" s="103">
        <v>0</v>
      </c>
      <c r="J70" s="103">
        <v>0</v>
      </c>
      <c r="K70" s="103">
        <v>0</v>
      </c>
      <c r="L70" s="104">
        <f>SUM(E70:K70)</f>
        <v>56</v>
      </c>
    </row>
    <row r="71" spans="3:12" ht="11.25">
      <c r="C71" s="87" t="s">
        <v>449</v>
      </c>
      <c r="D71" s="87" t="s">
        <v>104</v>
      </c>
      <c r="E71" s="103">
        <v>3</v>
      </c>
      <c r="F71" s="104">
        <v>0</v>
      </c>
      <c r="G71" s="103">
        <v>0</v>
      </c>
      <c r="H71" s="103">
        <v>1</v>
      </c>
      <c r="I71" s="103">
        <v>0</v>
      </c>
      <c r="J71" s="103">
        <v>0</v>
      </c>
      <c r="K71" s="103">
        <v>0</v>
      </c>
      <c r="L71" s="104">
        <f>SUM(E71:K71)</f>
        <v>4</v>
      </c>
    </row>
    <row r="72" spans="3:12" ht="11.25">
      <c r="C72" s="87" t="s">
        <v>450</v>
      </c>
      <c r="D72" s="87" t="s">
        <v>105</v>
      </c>
      <c r="E72" s="103">
        <v>76</v>
      </c>
      <c r="F72" s="104">
        <v>3</v>
      </c>
      <c r="G72" s="103">
        <v>5</v>
      </c>
      <c r="H72" s="103">
        <v>8</v>
      </c>
      <c r="I72" s="103">
        <v>1</v>
      </c>
      <c r="J72" s="103">
        <v>0</v>
      </c>
      <c r="K72" s="103">
        <v>5</v>
      </c>
      <c r="L72" s="104">
        <f>SUM(E72:K72)</f>
        <v>98</v>
      </c>
    </row>
    <row r="73" spans="2:12" ht="11.25">
      <c r="B73" s="100" t="s">
        <v>698</v>
      </c>
      <c r="C73" s="100"/>
      <c r="D73" s="100"/>
      <c r="E73" s="105">
        <f aca="true" t="shared" si="19" ref="E73:L73">SUM(E74:E77)</f>
        <v>6</v>
      </c>
      <c r="F73" s="105">
        <f t="shared" si="19"/>
        <v>0</v>
      </c>
      <c r="G73" s="105">
        <f t="shared" si="19"/>
        <v>11</v>
      </c>
      <c r="H73" s="105">
        <f t="shared" si="19"/>
        <v>9</v>
      </c>
      <c r="I73" s="105">
        <f t="shared" si="19"/>
        <v>0</v>
      </c>
      <c r="J73" s="105">
        <f t="shared" si="19"/>
        <v>0</v>
      </c>
      <c r="K73" s="105">
        <f t="shared" si="19"/>
        <v>0</v>
      </c>
      <c r="L73" s="106">
        <f t="shared" si="19"/>
        <v>26</v>
      </c>
    </row>
    <row r="74" spans="3:12" ht="11.25">
      <c r="C74" s="87" t="s">
        <v>458</v>
      </c>
      <c r="D74" s="87" t="s">
        <v>106</v>
      </c>
      <c r="E74" s="103">
        <v>2</v>
      </c>
      <c r="F74" s="104">
        <v>0</v>
      </c>
      <c r="G74" s="103">
        <v>3</v>
      </c>
      <c r="H74" s="103">
        <v>1</v>
      </c>
      <c r="I74" s="103">
        <v>0</v>
      </c>
      <c r="J74" s="103">
        <v>0</v>
      </c>
      <c r="K74" s="103">
        <v>0</v>
      </c>
      <c r="L74" s="104">
        <f>SUM(E74:K74)</f>
        <v>6</v>
      </c>
    </row>
    <row r="75" spans="3:12" ht="11.25">
      <c r="C75" s="87" t="s">
        <v>609</v>
      </c>
      <c r="D75" s="87" t="s">
        <v>107</v>
      </c>
      <c r="E75" s="103">
        <v>0</v>
      </c>
      <c r="F75" s="104">
        <v>0</v>
      </c>
      <c r="G75" s="103">
        <v>1</v>
      </c>
      <c r="H75" s="103">
        <v>1</v>
      </c>
      <c r="I75" s="103">
        <v>0</v>
      </c>
      <c r="J75" s="103">
        <v>0</v>
      </c>
      <c r="K75" s="103">
        <v>0</v>
      </c>
      <c r="L75" s="104">
        <f>SUM(E75:K75)</f>
        <v>2</v>
      </c>
    </row>
    <row r="76" spans="3:12" ht="11.25">
      <c r="C76" s="87" t="s">
        <v>459</v>
      </c>
      <c r="D76" s="87" t="s">
        <v>108</v>
      </c>
      <c r="E76" s="103">
        <v>4</v>
      </c>
      <c r="F76" s="104">
        <v>0</v>
      </c>
      <c r="G76" s="103">
        <v>4</v>
      </c>
      <c r="H76" s="103">
        <v>4</v>
      </c>
      <c r="I76" s="103">
        <v>0</v>
      </c>
      <c r="J76" s="103">
        <v>0</v>
      </c>
      <c r="K76" s="103">
        <v>0</v>
      </c>
      <c r="L76" s="104">
        <f>SUM(E76:K76)</f>
        <v>12</v>
      </c>
    </row>
    <row r="77" spans="3:12" ht="11.25">
      <c r="C77" s="87" t="s">
        <v>460</v>
      </c>
      <c r="D77" s="87" t="s">
        <v>109</v>
      </c>
      <c r="E77" s="103">
        <v>0</v>
      </c>
      <c r="F77" s="104">
        <v>0</v>
      </c>
      <c r="G77" s="103">
        <v>3</v>
      </c>
      <c r="H77" s="103">
        <v>3</v>
      </c>
      <c r="I77" s="103">
        <v>0</v>
      </c>
      <c r="J77" s="103">
        <v>0</v>
      </c>
      <c r="K77" s="103">
        <v>0</v>
      </c>
      <c r="L77" s="104">
        <f>SUM(E77:K77)</f>
        <v>6</v>
      </c>
    </row>
    <row r="78" spans="2:12" ht="11.25">
      <c r="B78" s="100" t="s">
        <v>699</v>
      </c>
      <c r="C78" s="100"/>
      <c r="D78" s="100"/>
      <c r="E78" s="105">
        <f aca="true" t="shared" si="20" ref="E78:L78">SUM(E79:E81)</f>
        <v>84</v>
      </c>
      <c r="F78" s="105">
        <f t="shared" si="20"/>
        <v>6</v>
      </c>
      <c r="G78" s="105">
        <f t="shared" si="20"/>
        <v>11</v>
      </c>
      <c r="H78" s="105">
        <f t="shared" si="20"/>
        <v>25</v>
      </c>
      <c r="I78" s="105">
        <f t="shared" si="20"/>
        <v>0</v>
      </c>
      <c r="J78" s="105">
        <f t="shared" si="20"/>
        <v>0</v>
      </c>
      <c r="K78" s="105">
        <f t="shared" si="20"/>
        <v>3</v>
      </c>
      <c r="L78" s="106">
        <f t="shared" si="20"/>
        <v>129</v>
      </c>
    </row>
    <row r="79" spans="3:12" ht="11.25">
      <c r="C79" s="87" t="s">
        <v>463</v>
      </c>
      <c r="D79" s="87" t="s">
        <v>112</v>
      </c>
      <c r="E79" s="103">
        <v>15</v>
      </c>
      <c r="F79" s="104">
        <v>2</v>
      </c>
      <c r="G79" s="103">
        <v>1</v>
      </c>
      <c r="H79" s="103">
        <v>4</v>
      </c>
      <c r="I79" s="103">
        <v>0</v>
      </c>
      <c r="J79" s="103">
        <v>0</v>
      </c>
      <c r="K79" s="103">
        <v>0</v>
      </c>
      <c r="L79" s="104">
        <f>SUM(E79:K79)</f>
        <v>22</v>
      </c>
    </row>
    <row r="80" spans="3:12" ht="11.25">
      <c r="C80" s="87" t="s">
        <v>464</v>
      </c>
      <c r="D80" s="87" t="s">
        <v>113</v>
      </c>
      <c r="E80" s="103">
        <v>0</v>
      </c>
      <c r="F80" s="104">
        <v>2</v>
      </c>
      <c r="G80" s="103">
        <v>7</v>
      </c>
      <c r="H80" s="103">
        <v>15</v>
      </c>
      <c r="I80" s="103">
        <v>0</v>
      </c>
      <c r="J80" s="103">
        <v>0</v>
      </c>
      <c r="K80" s="103">
        <v>0</v>
      </c>
      <c r="L80" s="104">
        <f>SUM(E80:K80)</f>
        <v>24</v>
      </c>
    </row>
    <row r="81" spans="3:12" ht="11.25">
      <c r="C81" s="87" t="s">
        <v>195</v>
      </c>
      <c r="D81" s="87" t="s">
        <v>700</v>
      </c>
      <c r="E81" s="103">
        <v>69</v>
      </c>
      <c r="F81" s="104">
        <v>2</v>
      </c>
      <c r="G81" s="103">
        <v>3</v>
      </c>
      <c r="H81" s="103">
        <v>6</v>
      </c>
      <c r="I81" s="103">
        <v>0</v>
      </c>
      <c r="J81" s="103">
        <v>0</v>
      </c>
      <c r="K81" s="103">
        <v>3</v>
      </c>
      <c r="L81" s="104">
        <f>SUM(E81:K81)</f>
        <v>83</v>
      </c>
    </row>
    <row r="82" spans="2:12" ht="11.25">
      <c r="B82" s="100" t="s">
        <v>701</v>
      </c>
      <c r="C82" s="100"/>
      <c r="D82" s="100"/>
      <c r="E82" s="105">
        <f aca="true" t="shared" si="21" ref="E82:L82">SUM(E83:E88)</f>
        <v>33</v>
      </c>
      <c r="F82" s="105">
        <f t="shared" si="21"/>
        <v>3</v>
      </c>
      <c r="G82" s="105">
        <f t="shared" si="21"/>
        <v>11</v>
      </c>
      <c r="H82" s="105">
        <f t="shared" si="21"/>
        <v>2</v>
      </c>
      <c r="I82" s="105">
        <f t="shared" si="21"/>
        <v>0</v>
      </c>
      <c r="J82" s="105">
        <f t="shared" si="21"/>
        <v>0</v>
      </c>
      <c r="K82" s="105">
        <f t="shared" si="21"/>
        <v>1</v>
      </c>
      <c r="L82" s="106">
        <f t="shared" si="21"/>
        <v>50</v>
      </c>
    </row>
    <row r="83" spans="3:12" ht="11.25">
      <c r="C83" s="87" t="s">
        <v>451</v>
      </c>
      <c r="D83" s="87" t="s">
        <v>114</v>
      </c>
      <c r="E83" s="103">
        <v>3</v>
      </c>
      <c r="F83" s="104">
        <v>0</v>
      </c>
      <c r="G83" s="103">
        <v>1</v>
      </c>
      <c r="H83" s="103">
        <v>0</v>
      </c>
      <c r="I83" s="103">
        <v>0</v>
      </c>
      <c r="J83" s="103">
        <v>0</v>
      </c>
      <c r="K83" s="103">
        <v>0</v>
      </c>
      <c r="L83" s="104">
        <f aca="true" t="shared" si="22" ref="L83:L88">SUM(E83:K83)</f>
        <v>4</v>
      </c>
    </row>
    <row r="84" spans="3:12" ht="11.25">
      <c r="C84" s="87" t="s">
        <v>452</v>
      </c>
      <c r="D84" s="87" t="s">
        <v>115</v>
      </c>
      <c r="E84" s="103">
        <v>4</v>
      </c>
      <c r="F84" s="104">
        <v>1</v>
      </c>
      <c r="G84" s="103">
        <v>2</v>
      </c>
      <c r="H84" s="103">
        <v>0</v>
      </c>
      <c r="I84" s="103">
        <v>0</v>
      </c>
      <c r="J84" s="103">
        <v>0</v>
      </c>
      <c r="K84" s="103">
        <v>0</v>
      </c>
      <c r="L84" s="104">
        <f t="shared" si="22"/>
        <v>7</v>
      </c>
    </row>
    <row r="85" spans="3:12" ht="11.25">
      <c r="C85" s="87" t="s">
        <v>453</v>
      </c>
      <c r="D85" s="87" t="s">
        <v>116</v>
      </c>
      <c r="E85" s="103">
        <v>1</v>
      </c>
      <c r="F85" s="104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4">
        <f t="shared" si="22"/>
        <v>1</v>
      </c>
    </row>
    <row r="86" spans="3:12" ht="11.25">
      <c r="C86" s="87" t="s">
        <v>454</v>
      </c>
      <c r="D86" s="87" t="s">
        <v>117</v>
      </c>
      <c r="E86" s="103">
        <v>3</v>
      </c>
      <c r="F86" s="104">
        <v>0</v>
      </c>
      <c r="G86" s="103">
        <v>1</v>
      </c>
      <c r="H86" s="103">
        <v>0</v>
      </c>
      <c r="I86" s="103">
        <v>0</v>
      </c>
      <c r="J86" s="103">
        <v>0</v>
      </c>
      <c r="K86" s="103">
        <v>0</v>
      </c>
      <c r="L86" s="104">
        <f t="shared" si="22"/>
        <v>4</v>
      </c>
    </row>
    <row r="87" spans="3:12" ht="11.25">
      <c r="C87" s="87" t="s">
        <v>456</v>
      </c>
      <c r="D87" s="87" t="s">
        <v>119</v>
      </c>
      <c r="E87" s="103">
        <v>4</v>
      </c>
      <c r="F87" s="104">
        <v>0</v>
      </c>
      <c r="G87" s="103">
        <v>4</v>
      </c>
      <c r="H87" s="103">
        <v>1</v>
      </c>
      <c r="I87" s="103">
        <v>0</v>
      </c>
      <c r="J87" s="103">
        <v>0</v>
      </c>
      <c r="K87" s="103">
        <v>0</v>
      </c>
      <c r="L87" s="104">
        <f t="shared" si="22"/>
        <v>9</v>
      </c>
    </row>
    <row r="88" spans="3:12" ht="11.25">
      <c r="C88" s="87" t="s">
        <v>457</v>
      </c>
      <c r="D88" s="87" t="s">
        <v>120</v>
      </c>
      <c r="E88" s="103">
        <v>18</v>
      </c>
      <c r="F88" s="104">
        <v>2</v>
      </c>
      <c r="G88" s="103">
        <v>3</v>
      </c>
      <c r="H88" s="103">
        <v>1</v>
      </c>
      <c r="I88" s="103">
        <v>0</v>
      </c>
      <c r="J88" s="103">
        <v>0</v>
      </c>
      <c r="K88" s="103">
        <v>1</v>
      </c>
      <c r="L88" s="104">
        <f t="shared" si="22"/>
        <v>25</v>
      </c>
    </row>
    <row r="89" spans="2:12" ht="11.25">
      <c r="B89" s="100" t="s">
        <v>702</v>
      </c>
      <c r="C89" s="100"/>
      <c r="D89" s="100"/>
      <c r="E89" s="105">
        <f aca="true" t="shared" si="23" ref="E89:L89">SUM(E90:E94)</f>
        <v>95</v>
      </c>
      <c r="F89" s="105">
        <f t="shared" si="23"/>
        <v>2</v>
      </c>
      <c r="G89" s="105">
        <f t="shared" si="23"/>
        <v>3</v>
      </c>
      <c r="H89" s="105">
        <f t="shared" si="23"/>
        <v>14</v>
      </c>
      <c r="I89" s="105">
        <f t="shared" si="23"/>
        <v>1</v>
      </c>
      <c r="J89" s="105">
        <f t="shared" si="23"/>
        <v>0</v>
      </c>
      <c r="K89" s="105">
        <f t="shared" si="23"/>
        <v>2</v>
      </c>
      <c r="L89" s="106">
        <f t="shared" si="23"/>
        <v>117</v>
      </c>
    </row>
    <row r="90" spans="3:12" ht="11.25">
      <c r="C90" s="87" t="s">
        <v>465</v>
      </c>
      <c r="D90" s="87" t="s">
        <v>121</v>
      </c>
      <c r="E90" s="103">
        <v>0</v>
      </c>
      <c r="F90" s="104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4">
        <f>SUM(E90:K90)</f>
        <v>0</v>
      </c>
    </row>
    <row r="91" spans="3:12" ht="11.25">
      <c r="C91" s="87" t="s">
        <v>466</v>
      </c>
      <c r="D91" s="87" t="s">
        <v>122</v>
      </c>
      <c r="E91" s="103">
        <v>18</v>
      </c>
      <c r="F91" s="104">
        <v>1</v>
      </c>
      <c r="G91" s="103">
        <v>1</v>
      </c>
      <c r="H91" s="103">
        <v>5</v>
      </c>
      <c r="I91" s="103">
        <v>0</v>
      </c>
      <c r="J91" s="103">
        <v>0</v>
      </c>
      <c r="K91" s="103">
        <v>0</v>
      </c>
      <c r="L91" s="104">
        <f>SUM(E91:K91)</f>
        <v>25</v>
      </c>
    </row>
    <row r="92" spans="3:12" ht="11.25">
      <c r="C92" s="87" t="s">
        <v>467</v>
      </c>
      <c r="D92" s="87" t="s">
        <v>196</v>
      </c>
      <c r="E92" s="103">
        <v>26</v>
      </c>
      <c r="F92" s="104">
        <v>0</v>
      </c>
      <c r="G92" s="103">
        <v>1</v>
      </c>
      <c r="H92" s="103">
        <v>2</v>
      </c>
      <c r="I92" s="103">
        <v>1</v>
      </c>
      <c r="J92" s="103">
        <v>0</v>
      </c>
      <c r="K92" s="103">
        <v>1</v>
      </c>
      <c r="L92" s="104">
        <f>SUM(E92:K92)</f>
        <v>31</v>
      </c>
    </row>
    <row r="93" spans="3:12" ht="11.25">
      <c r="C93" s="87" t="s">
        <v>610</v>
      </c>
      <c r="D93" s="87" t="s">
        <v>123</v>
      </c>
      <c r="E93" s="103">
        <v>1</v>
      </c>
      <c r="F93" s="104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4">
        <f>SUM(E93:K93)</f>
        <v>1</v>
      </c>
    </row>
    <row r="94" spans="3:12" ht="11.25">
      <c r="C94" s="87" t="s">
        <v>468</v>
      </c>
      <c r="D94" s="87" t="s">
        <v>124</v>
      </c>
      <c r="E94" s="103">
        <v>50</v>
      </c>
      <c r="F94" s="104">
        <v>1</v>
      </c>
      <c r="G94" s="103">
        <v>1</v>
      </c>
      <c r="H94" s="103">
        <v>7</v>
      </c>
      <c r="I94" s="103">
        <v>0</v>
      </c>
      <c r="J94" s="103">
        <v>0</v>
      </c>
      <c r="K94" s="103">
        <v>1</v>
      </c>
      <c r="L94" s="104">
        <f>SUM(E94:K94)</f>
        <v>60</v>
      </c>
    </row>
    <row r="95" spans="2:12" ht="11.25">
      <c r="B95" s="100" t="s">
        <v>703</v>
      </c>
      <c r="C95" s="100"/>
      <c r="D95" s="100"/>
      <c r="E95" s="105">
        <f aca="true" t="shared" si="24" ref="E95:L95">E96</f>
        <v>3</v>
      </c>
      <c r="F95" s="105">
        <f t="shared" si="24"/>
        <v>2</v>
      </c>
      <c r="G95" s="105">
        <f t="shared" si="24"/>
        <v>5</v>
      </c>
      <c r="H95" s="105">
        <f t="shared" si="24"/>
        <v>8</v>
      </c>
      <c r="I95" s="105">
        <f t="shared" si="24"/>
        <v>0</v>
      </c>
      <c r="J95" s="105">
        <f t="shared" si="24"/>
        <v>0</v>
      </c>
      <c r="K95" s="105">
        <f t="shared" si="24"/>
        <v>0</v>
      </c>
      <c r="L95" s="106">
        <f t="shared" si="24"/>
        <v>18</v>
      </c>
    </row>
    <row r="96" spans="3:12" ht="11.25">
      <c r="C96" s="87" t="s">
        <v>470</v>
      </c>
      <c r="D96" s="87" t="s">
        <v>125</v>
      </c>
      <c r="E96" s="103">
        <v>3</v>
      </c>
      <c r="F96" s="104">
        <v>2</v>
      </c>
      <c r="G96" s="103">
        <v>5</v>
      </c>
      <c r="H96" s="103">
        <v>8</v>
      </c>
      <c r="I96" s="103">
        <v>0</v>
      </c>
      <c r="J96" s="103">
        <v>0</v>
      </c>
      <c r="K96" s="103">
        <v>0</v>
      </c>
      <c r="L96" s="104">
        <f>SUM(E96:K96)</f>
        <v>18</v>
      </c>
    </row>
    <row r="97" spans="2:12" ht="11.25">
      <c r="B97" s="100" t="s">
        <v>704</v>
      </c>
      <c r="C97" s="100"/>
      <c r="D97" s="100"/>
      <c r="E97" s="105">
        <f aca="true" t="shared" si="25" ref="E97:L97">SUM(E98:E100)</f>
        <v>39</v>
      </c>
      <c r="F97" s="105">
        <f t="shared" si="25"/>
        <v>2</v>
      </c>
      <c r="G97" s="105">
        <f t="shared" si="25"/>
        <v>3</v>
      </c>
      <c r="H97" s="105">
        <f t="shared" si="25"/>
        <v>7</v>
      </c>
      <c r="I97" s="105">
        <f t="shared" si="25"/>
        <v>0</v>
      </c>
      <c r="J97" s="105">
        <f t="shared" si="25"/>
        <v>0</v>
      </c>
      <c r="K97" s="105">
        <f t="shared" si="25"/>
        <v>0</v>
      </c>
      <c r="L97" s="106">
        <f t="shared" si="25"/>
        <v>51</v>
      </c>
    </row>
    <row r="98" spans="3:12" ht="11.25">
      <c r="C98" s="87" t="s">
        <v>471</v>
      </c>
      <c r="D98" s="87" t="s">
        <v>126</v>
      </c>
      <c r="E98" s="103">
        <v>13</v>
      </c>
      <c r="F98" s="104">
        <v>0</v>
      </c>
      <c r="G98" s="103">
        <v>1</v>
      </c>
      <c r="H98" s="103">
        <v>3</v>
      </c>
      <c r="I98" s="103">
        <v>0</v>
      </c>
      <c r="J98" s="103">
        <v>0</v>
      </c>
      <c r="K98" s="103">
        <v>0</v>
      </c>
      <c r="L98" s="104">
        <f>SUM(E98:K98)</f>
        <v>17</v>
      </c>
    </row>
    <row r="99" spans="3:12" ht="11.25">
      <c r="C99" s="87" t="s">
        <v>473</v>
      </c>
      <c r="D99" s="87" t="s">
        <v>128</v>
      </c>
      <c r="E99" s="103">
        <v>13</v>
      </c>
      <c r="F99" s="104">
        <v>2</v>
      </c>
      <c r="G99" s="103">
        <v>2</v>
      </c>
      <c r="H99" s="103">
        <v>1</v>
      </c>
      <c r="I99" s="103">
        <v>0</v>
      </c>
      <c r="J99" s="103">
        <v>0</v>
      </c>
      <c r="K99" s="103">
        <v>0</v>
      </c>
      <c r="L99" s="104">
        <f>SUM(E99:K99)</f>
        <v>18</v>
      </c>
    </row>
    <row r="100" spans="3:12" ht="11.25">
      <c r="C100" s="87" t="s">
        <v>474</v>
      </c>
      <c r="D100" s="87" t="s">
        <v>129</v>
      </c>
      <c r="E100" s="103">
        <v>13</v>
      </c>
      <c r="F100" s="104">
        <v>0</v>
      </c>
      <c r="G100" s="103">
        <v>0</v>
      </c>
      <c r="H100" s="103">
        <v>3</v>
      </c>
      <c r="I100" s="103">
        <v>0</v>
      </c>
      <c r="J100" s="103">
        <v>0</v>
      </c>
      <c r="K100" s="103">
        <v>0</v>
      </c>
      <c r="L100" s="104">
        <f>SUM(E100:K100)</f>
        <v>16</v>
      </c>
    </row>
    <row r="101" spans="2:12" ht="11.25">
      <c r="B101" s="100" t="s">
        <v>705</v>
      </c>
      <c r="C101" s="100"/>
      <c r="D101" s="100"/>
      <c r="E101" s="105">
        <f aca="true" t="shared" si="26" ref="E101:L101">SUM(E102:E105)</f>
        <v>44</v>
      </c>
      <c r="F101" s="105">
        <f t="shared" si="26"/>
        <v>7</v>
      </c>
      <c r="G101" s="105">
        <f t="shared" si="26"/>
        <v>17</v>
      </c>
      <c r="H101" s="105">
        <f t="shared" si="26"/>
        <v>15</v>
      </c>
      <c r="I101" s="105">
        <f t="shared" si="26"/>
        <v>0</v>
      </c>
      <c r="J101" s="105">
        <f t="shared" si="26"/>
        <v>0</v>
      </c>
      <c r="K101" s="105">
        <f t="shared" si="26"/>
        <v>0</v>
      </c>
      <c r="L101" s="106">
        <f t="shared" si="26"/>
        <v>83</v>
      </c>
    </row>
    <row r="102" spans="3:12" ht="11.25">
      <c r="C102" s="87" t="s">
        <v>475</v>
      </c>
      <c r="D102" s="87" t="s">
        <v>130</v>
      </c>
      <c r="E102" s="103">
        <v>34</v>
      </c>
      <c r="F102" s="104">
        <v>7</v>
      </c>
      <c r="G102" s="103">
        <v>11</v>
      </c>
      <c r="H102" s="103">
        <v>13</v>
      </c>
      <c r="I102" s="103">
        <v>0</v>
      </c>
      <c r="J102" s="103">
        <v>0</v>
      </c>
      <c r="K102" s="103">
        <v>0</v>
      </c>
      <c r="L102" s="104">
        <f>SUM(E102:K102)</f>
        <v>65</v>
      </c>
    </row>
    <row r="103" spans="3:12" ht="11.25">
      <c r="C103" s="87" t="s">
        <v>476</v>
      </c>
      <c r="D103" s="87" t="s">
        <v>131</v>
      </c>
      <c r="E103" s="103">
        <v>1</v>
      </c>
      <c r="F103" s="104">
        <v>0</v>
      </c>
      <c r="G103" s="103">
        <v>0</v>
      </c>
      <c r="H103" s="103">
        <v>1</v>
      </c>
      <c r="I103" s="103">
        <v>0</v>
      </c>
      <c r="J103" s="103">
        <v>0</v>
      </c>
      <c r="K103" s="103">
        <v>0</v>
      </c>
      <c r="L103" s="104">
        <f>SUM(E103:K103)</f>
        <v>2</v>
      </c>
    </row>
    <row r="104" spans="3:12" ht="11.25">
      <c r="C104" s="87" t="s">
        <v>479</v>
      </c>
      <c r="D104" s="87" t="s">
        <v>201</v>
      </c>
      <c r="E104" s="103">
        <v>7</v>
      </c>
      <c r="F104" s="104">
        <v>0</v>
      </c>
      <c r="G104" s="103">
        <v>3</v>
      </c>
      <c r="H104" s="103">
        <v>0</v>
      </c>
      <c r="I104" s="103">
        <v>0</v>
      </c>
      <c r="J104" s="103">
        <v>0</v>
      </c>
      <c r="K104" s="103">
        <v>0</v>
      </c>
      <c r="L104" s="104">
        <f>SUM(E104:K104)</f>
        <v>10</v>
      </c>
    </row>
    <row r="105" spans="3:12" ht="11.25">
      <c r="C105" s="87" t="s">
        <v>611</v>
      </c>
      <c r="D105" s="87" t="s">
        <v>706</v>
      </c>
      <c r="E105" s="103">
        <v>2</v>
      </c>
      <c r="F105" s="104">
        <v>0</v>
      </c>
      <c r="G105" s="103">
        <v>3</v>
      </c>
      <c r="H105" s="103">
        <v>1</v>
      </c>
      <c r="I105" s="103">
        <v>0</v>
      </c>
      <c r="J105" s="103">
        <v>0</v>
      </c>
      <c r="K105" s="103">
        <v>0</v>
      </c>
      <c r="L105" s="104">
        <f>SUM(E105:K105)</f>
        <v>6</v>
      </c>
    </row>
    <row r="106" spans="2:12" ht="11.25">
      <c r="B106" s="100" t="s">
        <v>707</v>
      </c>
      <c r="C106" s="100"/>
      <c r="D106" s="100"/>
      <c r="E106" s="105">
        <f aca="true" t="shared" si="27" ref="E106:L106">E107</f>
        <v>133</v>
      </c>
      <c r="F106" s="105">
        <f t="shared" si="27"/>
        <v>4</v>
      </c>
      <c r="G106" s="105">
        <f t="shared" si="27"/>
        <v>5</v>
      </c>
      <c r="H106" s="105">
        <f t="shared" si="27"/>
        <v>9</v>
      </c>
      <c r="I106" s="105">
        <f t="shared" si="27"/>
        <v>0</v>
      </c>
      <c r="J106" s="105">
        <f t="shared" si="27"/>
        <v>0</v>
      </c>
      <c r="K106" s="105">
        <f t="shared" si="27"/>
        <v>0</v>
      </c>
      <c r="L106" s="106">
        <f t="shared" si="27"/>
        <v>151</v>
      </c>
    </row>
    <row r="107" spans="3:12" ht="11.25">
      <c r="C107" s="87" t="s">
        <v>481</v>
      </c>
      <c r="D107" s="87" t="s">
        <v>135</v>
      </c>
      <c r="E107" s="103">
        <v>133</v>
      </c>
      <c r="F107" s="104">
        <v>4</v>
      </c>
      <c r="G107" s="103">
        <v>5</v>
      </c>
      <c r="H107" s="103">
        <v>9</v>
      </c>
      <c r="I107" s="103">
        <v>0</v>
      </c>
      <c r="J107" s="103">
        <v>0</v>
      </c>
      <c r="K107" s="103">
        <v>0</v>
      </c>
      <c r="L107" s="104">
        <f>SUM(E107:K107)</f>
        <v>151</v>
      </c>
    </row>
    <row r="108" spans="2:12" ht="11.25">
      <c r="B108" s="100" t="s">
        <v>708</v>
      </c>
      <c r="C108" s="100"/>
      <c r="D108" s="100"/>
      <c r="E108" s="105">
        <f aca="true" t="shared" si="28" ref="E108:L108">SUM(E109:E121)</f>
        <v>133</v>
      </c>
      <c r="F108" s="105">
        <f t="shared" si="28"/>
        <v>10</v>
      </c>
      <c r="G108" s="105">
        <f t="shared" si="28"/>
        <v>25</v>
      </c>
      <c r="H108" s="105">
        <f t="shared" si="28"/>
        <v>36</v>
      </c>
      <c r="I108" s="105">
        <f t="shared" si="28"/>
        <v>0</v>
      </c>
      <c r="J108" s="105">
        <f t="shared" si="28"/>
        <v>0</v>
      </c>
      <c r="K108" s="105">
        <f t="shared" si="28"/>
        <v>1</v>
      </c>
      <c r="L108" s="106">
        <f t="shared" si="28"/>
        <v>205</v>
      </c>
    </row>
    <row r="109" spans="3:12" ht="11.25">
      <c r="C109" s="87" t="s">
        <v>431</v>
      </c>
      <c r="D109" s="87" t="s">
        <v>141</v>
      </c>
      <c r="E109" s="103">
        <v>11</v>
      </c>
      <c r="F109" s="104">
        <v>1</v>
      </c>
      <c r="G109" s="103">
        <v>1</v>
      </c>
      <c r="H109" s="103">
        <v>1</v>
      </c>
      <c r="I109" s="103">
        <v>0</v>
      </c>
      <c r="J109" s="103">
        <v>0</v>
      </c>
      <c r="K109" s="103">
        <v>0</v>
      </c>
      <c r="L109" s="104">
        <f aca="true" t="shared" si="29" ref="L109:L121">SUM(E109:K109)</f>
        <v>14</v>
      </c>
    </row>
    <row r="110" spans="3:12" ht="11.25">
      <c r="C110" s="87" t="s">
        <v>432</v>
      </c>
      <c r="D110" s="87" t="s">
        <v>142</v>
      </c>
      <c r="E110" s="103">
        <v>18</v>
      </c>
      <c r="F110" s="104">
        <v>2</v>
      </c>
      <c r="G110" s="103">
        <v>2</v>
      </c>
      <c r="H110" s="103">
        <v>2</v>
      </c>
      <c r="I110" s="103">
        <v>0</v>
      </c>
      <c r="J110" s="103">
        <v>0</v>
      </c>
      <c r="K110" s="103">
        <v>0</v>
      </c>
      <c r="L110" s="104">
        <f t="shared" si="29"/>
        <v>24</v>
      </c>
    </row>
    <row r="111" spans="3:12" ht="11.25">
      <c r="C111" s="87" t="s">
        <v>433</v>
      </c>
      <c r="D111" s="87" t="s">
        <v>143</v>
      </c>
      <c r="E111" s="103">
        <v>18</v>
      </c>
      <c r="F111" s="104">
        <v>0</v>
      </c>
      <c r="G111" s="103">
        <v>4</v>
      </c>
      <c r="H111" s="103">
        <v>3</v>
      </c>
      <c r="I111" s="103">
        <v>0</v>
      </c>
      <c r="J111" s="103">
        <v>0</v>
      </c>
      <c r="K111" s="103">
        <v>0</v>
      </c>
      <c r="L111" s="104">
        <f t="shared" si="29"/>
        <v>25</v>
      </c>
    </row>
    <row r="112" spans="3:12" ht="11.25">
      <c r="C112" s="87" t="s">
        <v>602</v>
      </c>
      <c r="D112" s="87" t="s">
        <v>144</v>
      </c>
      <c r="E112" s="103">
        <v>4</v>
      </c>
      <c r="F112" s="104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4">
        <f t="shared" si="29"/>
        <v>4</v>
      </c>
    </row>
    <row r="113" spans="3:12" ht="11.25">
      <c r="C113" s="87" t="s">
        <v>434</v>
      </c>
      <c r="D113" s="87" t="s">
        <v>145</v>
      </c>
      <c r="E113" s="103">
        <v>4</v>
      </c>
      <c r="F113" s="104">
        <v>1</v>
      </c>
      <c r="G113" s="103">
        <v>0</v>
      </c>
      <c r="H113" s="103">
        <v>1</v>
      </c>
      <c r="I113" s="103">
        <v>0</v>
      </c>
      <c r="J113" s="103">
        <v>0</v>
      </c>
      <c r="K113" s="103">
        <v>0</v>
      </c>
      <c r="L113" s="104">
        <f t="shared" si="29"/>
        <v>6</v>
      </c>
    </row>
    <row r="114" spans="3:12" ht="11.25">
      <c r="C114" s="87" t="s">
        <v>599</v>
      </c>
      <c r="D114" s="87" t="s">
        <v>146</v>
      </c>
      <c r="E114" s="103">
        <v>7</v>
      </c>
      <c r="F114" s="104">
        <v>0</v>
      </c>
      <c r="G114" s="103">
        <v>3</v>
      </c>
      <c r="H114" s="103">
        <v>7</v>
      </c>
      <c r="I114" s="103">
        <v>0</v>
      </c>
      <c r="J114" s="103">
        <v>0</v>
      </c>
      <c r="K114" s="103">
        <v>0</v>
      </c>
      <c r="L114" s="104">
        <f t="shared" si="29"/>
        <v>17</v>
      </c>
    </row>
    <row r="115" spans="3:12" ht="11.25">
      <c r="C115" s="87" t="s">
        <v>600</v>
      </c>
      <c r="D115" s="87" t="s">
        <v>147</v>
      </c>
      <c r="E115" s="103">
        <v>8</v>
      </c>
      <c r="F115" s="104">
        <v>0</v>
      </c>
      <c r="G115" s="103">
        <v>3</v>
      </c>
      <c r="H115" s="103">
        <v>1</v>
      </c>
      <c r="I115" s="103">
        <v>0</v>
      </c>
      <c r="J115" s="103">
        <v>0</v>
      </c>
      <c r="K115" s="103">
        <v>0</v>
      </c>
      <c r="L115" s="104">
        <f t="shared" si="29"/>
        <v>12</v>
      </c>
    </row>
    <row r="116" spans="3:12" ht="11.25">
      <c r="C116" s="87" t="s">
        <v>435</v>
      </c>
      <c r="D116" s="87" t="s">
        <v>148</v>
      </c>
      <c r="E116" s="103">
        <v>5</v>
      </c>
      <c r="F116" s="104">
        <v>1</v>
      </c>
      <c r="G116" s="103">
        <v>5</v>
      </c>
      <c r="H116" s="103">
        <v>1</v>
      </c>
      <c r="I116" s="103">
        <v>0</v>
      </c>
      <c r="J116" s="103">
        <v>0</v>
      </c>
      <c r="K116" s="103">
        <v>0</v>
      </c>
      <c r="L116" s="104">
        <f t="shared" si="29"/>
        <v>12</v>
      </c>
    </row>
    <row r="117" spans="3:12" ht="11.25">
      <c r="C117" s="87" t="s">
        <v>436</v>
      </c>
      <c r="D117" s="87" t="s">
        <v>149</v>
      </c>
      <c r="E117" s="103">
        <v>27</v>
      </c>
      <c r="F117" s="104">
        <v>3</v>
      </c>
      <c r="G117" s="103">
        <v>3</v>
      </c>
      <c r="H117" s="103">
        <v>6</v>
      </c>
      <c r="I117" s="103">
        <v>0</v>
      </c>
      <c r="J117" s="103">
        <v>0</v>
      </c>
      <c r="K117" s="103">
        <v>0</v>
      </c>
      <c r="L117" s="104">
        <f t="shared" si="29"/>
        <v>39</v>
      </c>
    </row>
    <row r="118" spans="3:12" ht="11.25">
      <c r="C118" s="87" t="s">
        <v>438</v>
      </c>
      <c r="D118" s="87" t="s">
        <v>151</v>
      </c>
      <c r="E118" s="103">
        <v>22</v>
      </c>
      <c r="F118" s="104">
        <v>2</v>
      </c>
      <c r="G118" s="103">
        <v>2</v>
      </c>
      <c r="H118" s="103">
        <v>10</v>
      </c>
      <c r="I118" s="103">
        <v>0</v>
      </c>
      <c r="J118" s="103">
        <v>0</v>
      </c>
      <c r="K118" s="103">
        <v>0</v>
      </c>
      <c r="L118" s="104">
        <f t="shared" si="29"/>
        <v>36</v>
      </c>
    </row>
    <row r="119" spans="3:12" ht="11.25">
      <c r="C119" s="87" t="s">
        <v>203</v>
      </c>
      <c r="D119" s="87" t="s">
        <v>709</v>
      </c>
      <c r="E119" s="103">
        <v>3</v>
      </c>
      <c r="F119" s="104">
        <v>0</v>
      </c>
      <c r="G119" s="103">
        <v>0</v>
      </c>
      <c r="H119" s="103">
        <v>2</v>
      </c>
      <c r="I119" s="103">
        <v>0</v>
      </c>
      <c r="J119" s="103">
        <v>0</v>
      </c>
      <c r="K119" s="103">
        <v>0</v>
      </c>
      <c r="L119" s="104">
        <f t="shared" si="29"/>
        <v>5</v>
      </c>
    </row>
    <row r="120" spans="3:12" ht="11.25">
      <c r="C120" s="87" t="s">
        <v>204</v>
      </c>
      <c r="D120" s="87" t="s">
        <v>710</v>
      </c>
      <c r="E120" s="103">
        <v>2</v>
      </c>
      <c r="F120" s="104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4">
        <f t="shared" si="29"/>
        <v>2</v>
      </c>
    </row>
    <row r="121" spans="3:12" ht="11.25">
      <c r="C121" s="87" t="s">
        <v>439</v>
      </c>
      <c r="D121" s="170" t="s">
        <v>152</v>
      </c>
      <c r="E121" s="103">
        <v>4</v>
      </c>
      <c r="F121" s="104">
        <v>0</v>
      </c>
      <c r="G121" s="103">
        <v>2</v>
      </c>
      <c r="H121" s="103">
        <v>2</v>
      </c>
      <c r="I121" s="103">
        <v>0</v>
      </c>
      <c r="J121" s="103">
        <v>0</v>
      </c>
      <c r="K121" s="103">
        <v>1</v>
      </c>
      <c r="L121" s="104">
        <f t="shared" si="29"/>
        <v>9</v>
      </c>
    </row>
    <row r="122" spans="2:12" ht="11.25">
      <c r="B122" s="100" t="s">
        <v>711</v>
      </c>
      <c r="C122" s="100"/>
      <c r="D122" s="100"/>
      <c r="E122" s="105">
        <f aca="true" t="shared" si="30" ref="E122:L122">E123</f>
        <v>20</v>
      </c>
      <c r="F122" s="105">
        <f t="shared" si="30"/>
        <v>0</v>
      </c>
      <c r="G122" s="105">
        <f t="shared" si="30"/>
        <v>3</v>
      </c>
      <c r="H122" s="105">
        <f t="shared" si="30"/>
        <v>12</v>
      </c>
      <c r="I122" s="105">
        <f t="shared" si="30"/>
        <v>0</v>
      </c>
      <c r="J122" s="105">
        <f t="shared" si="30"/>
        <v>0</v>
      </c>
      <c r="K122" s="105">
        <f t="shared" si="30"/>
        <v>0</v>
      </c>
      <c r="L122" s="106">
        <f t="shared" si="30"/>
        <v>35</v>
      </c>
    </row>
    <row r="123" spans="3:12" ht="11.25">
      <c r="C123" s="87" t="s">
        <v>487</v>
      </c>
      <c r="D123" s="87" t="s">
        <v>153</v>
      </c>
      <c r="E123" s="103">
        <v>20</v>
      </c>
      <c r="F123" s="104">
        <v>0</v>
      </c>
      <c r="G123" s="103">
        <v>3</v>
      </c>
      <c r="H123" s="103">
        <v>12</v>
      </c>
      <c r="I123" s="103">
        <v>0</v>
      </c>
      <c r="J123" s="103">
        <v>0</v>
      </c>
      <c r="K123" s="103">
        <v>0</v>
      </c>
      <c r="L123" s="104">
        <f>SUM(E123:K123)</f>
        <v>35</v>
      </c>
    </row>
    <row r="124" spans="2:12" ht="11.25">
      <c r="B124" s="100" t="s">
        <v>712</v>
      </c>
      <c r="C124" s="100"/>
      <c r="D124" s="100"/>
      <c r="E124" s="105">
        <f aca="true" t="shared" si="31" ref="E124:L124">SUM(E125:E126)</f>
        <v>17</v>
      </c>
      <c r="F124" s="105">
        <f t="shared" si="31"/>
        <v>4</v>
      </c>
      <c r="G124" s="105">
        <f t="shared" si="31"/>
        <v>9</v>
      </c>
      <c r="H124" s="105">
        <f t="shared" si="31"/>
        <v>10</v>
      </c>
      <c r="I124" s="105">
        <f t="shared" si="31"/>
        <v>1</v>
      </c>
      <c r="J124" s="105">
        <f t="shared" si="31"/>
        <v>0</v>
      </c>
      <c r="K124" s="105">
        <f t="shared" si="31"/>
        <v>0</v>
      </c>
      <c r="L124" s="106">
        <f t="shared" si="31"/>
        <v>41</v>
      </c>
    </row>
    <row r="125" spans="3:12" ht="11.25">
      <c r="C125" s="87" t="s">
        <v>490</v>
      </c>
      <c r="D125" s="87" t="s">
        <v>156</v>
      </c>
      <c r="E125" s="103">
        <v>9</v>
      </c>
      <c r="F125" s="104">
        <v>3</v>
      </c>
      <c r="G125" s="103">
        <v>4</v>
      </c>
      <c r="H125" s="103">
        <v>7</v>
      </c>
      <c r="I125" s="103">
        <v>1</v>
      </c>
      <c r="J125" s="103">
        <v>0</v>
      </c>
      <c r="K125" s="103">
        <v>0</v>
      </c>
      <c r="L125" s="104">
        <f>SUM(E125:K125)</f>
        <v>24</v>
      </c>
    </row>
    <row r="126" spans="3:12" ht="11.25">
      <c r="C126" s="87" t="s">
        <v>492</v>
      </c>
      <c r="D126" s="87" t="s">
        <v>157</v>
      </c>
      <c r="E126" s="103">
        <v>8</v>
      </c>
      <c r="F126" s="104">
        <v>1</v>
      </c>
      <c r="G126" s="103">
        <v>5</v>
      </c>
      <c r="H126" s="103">
        <v>3</v>
      </c>
      <c r="I126" s="103">
        <v>0</v>
      </c>
      <c r="J126" s="103">
        <v>0</v>
      </c>
      <c r="K126" s="103">
        <v>0</v>
      </c>
      <c r="L126" s="104">
        <f>SUM(E126:K126)</f>
        <v>17</v>
      </c>
    </row>
    <row r="127" spans="1:12" ht="11.25">
      <c r="A127" s="97" t="s">
        <v>353</v>
      </c>
      <c r="B127" s="97"/>
      <c r="C127" s="97"/>
      <c r="D127" s="97"/>
      <c r="E127" s="107">
        <f aca="true" t="shared" si="32" ref="E127:L127">E128+E137+E141+E147</f>
        <v>665</v>
      </c>
      <c r="F127" s="107">
        <f t="shared" si="32"/>
        <v>29</v>
      </c>
      <c r="G127" s="107">
        <f t="shared" si="32"/>
        <v>42</v>
      </c>
      <c r="H127" s="107">
        <f t="shared" si="32"/>
        <v>100</v>
      </c>
      <c r="I127" s="107">
        <f t="shared" si="32"/>
        <v>2</v>
      </c>
      <c r="J127" s="107">
        <f t="shared" si="32"/>
        <v>0</v>
      </c>
      <c r="K127" s="107">
        <f t="shared" si="32"/>
        <v>1</v>
      </c>
      <c r="L127" s="108">
        <f t="shared" si="32"/>
        <v>839</v>
      </c>
    </row>
    <row r="128" spans="2:12" ht="11.25">
      <c r="B128" s="100" t="s">
        <v>713</v>
      </c>
      <c r="C128" s="100"/>
      <c r="D128" s="100"/>
      <c r="E128" s="105">
        <f aca="true" t="shared" si="33" ref="E128:L128">SUM(E129:E136)</f>
        <v>141</v>
      </c>
      <c r="F128" s="105">
        <f t="shared" si="33"/>
        <v>0</v>
      </c>
      <c r="G128" s="105">
        <f t="shared" si="33"/>
        <v>9</v>
      </c>
      <c r="H128" s="105">
        <f t="shared" si="33"/>
        <v>41</v>
      </c>
      <c r="I128" s="105">
        <f t="shared" si="33"/>
        <v>1</v>
      </c>
      <c r="J128" s="105">
        <f t="shared" si="33"/>
        <v>0</v>
      </c>
      <c r="K128" s="105">
        <f t="shared" si="33"/>
        <v>0</v>
      </c>
      <c r="L128" s="106">
        <f t="shared" si="33"/>
        <v>192</v>
      </c>
    </row>
    <row r="129" spans="3:12" ht="11.25">
      <c r="C129" s="87" t="s">
        <v>613</v>
      </c>
      <c r="D129" s="87" t="s">
        <v>218</v>
      </c>
      <c r="E129" s="103">
        <v>12</v>
      </c>
      <c r="F129" s="104">
        <v>0</v>
      </c>
      <c r="G129" s="103">
        <v>1</v>
      </c>
      <c r="H129" s="103">
        <v>0</v>
      </c>
      <c r="I129" s="103">
        <v>1</v>
      </c>
      <c r="J129" s="103">
        <v>0</v>
      </c>
      <c r="K129" s="103">
        <v>0</v>
      </c>
      <c r="L129" s="104">
        <f aca="true" t="shared" si="34" ref="L129:L136">SUM(E129:K129)</f>
        <v>14</v>
      </c>
    </row>
    <row r="130" spans="3:12" ht="11.25">
      <c r="C130" s="87" t="s">
        <v>614</v>
      </c>
      <c r="D130" s="87" t="s">
        <v>220</v>
      </c>
      <c r="E130" s="103">
        <v>4</v>
      </c>
      <c r="F130" s="104">
        <v>0</v>
      </c>
      <c r="G130" s="103">
        <v>0</v>
      </c>
      <c r="H130" s="103">
        <v>6</v>
      </c>
      <c r="I130" s="103">
        <v>0</v>
      </c>
      <c r="J130" s="103">
        <v>0</v>
      </c>
      <c r="K130" s="103">
        <v>0</v>
      </c>
      <c r="L130" s="104">
        <f t="shared" si="34"/>
        <v>10</v>
      </c>
    </row>
    <row r="131" spans="3:12" ht="11.25">
      <c r="C131" s="87" t="s">
        <v>497</v>
      </c>
      <c r="D131" s="87" t="s">
        <v>221</v>
      </c>
      <c r="E131" s="103">
        <v>37</v>
      </c>
      <c r="F131" s="104">
        <v>0</v>
      </c>
      <c r="G131" s="103">
        <v>3</v>
      </c>
      <c r="H131" s="103">
        <v>10</v>
      </c>
      <c r="I131" s="103">
        <v>0</v>
      </c>
      <c r="J131" s="103">
        <v>0</v>
      </c>
      <c r="K131" s="103">
        <v>0</v>
      </c>
      <c r="L131" s="104">
        <f t="shared" si="34"/>
        <v>50</v>
      </c>
    </row>
    <row r="132" spans="3:12" ht="11.25">
      <c r="C132" s="87" t="s">
        <v>498</v>
      </c>
      <c r="D132" s="87" t="s">
        <v>222</v>
      </c>
      <c r="E132" s="103">
        <v>20</v>
      </c>
      <c r="F132" s="104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4">
        <f t="shared" si="34"/>
        <v>20</v>
      </c>
    </row>
    <row r="133" spans="3:12" ht="11.25">
      <c r="C133" s="87" t="s">
        <v>499</v>
      </c>
      <c r="D133" s="87" t="s">
        <v>714</v>
      </c>
      <c r="E133" s="103">
        <v>1</v>
      </c>
      <c r="F133" s="104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4">
        <f t="shared" si="34"/>
        <v>1</v>
      </c>
    </row>
    <row r="134" spans="3:12" ht="11.25">
      <c r="C134" s="87" t="s">
        <v>500</v>
      </c>
      <c r="D134" s="87" t="s">
        <v>715</v>
      </c>
      <c r="E134" s="103">
        <v>61</v>
      </c>
      <c r="F134" s="104">
        <v>0</v>
      </c>
      <c r="G134" s="103">
        <v>5</v>
      </c>
      <c r="H134" s="103">
        <v>25</v>
      </c>
      <c r="I134" s="103">
        <v>0</v>
      </c>
      <c r="J134" s="103">
        <v>0</v>
      </c>
      <c r="K134" s="103">
        <v>0</v>
      </c>
      <c r="L134" s="104">
        <f t="shared" si="34"/>
        <v>91</v>
      </c>
    </row>
    <row r="135" spans="3:12" ht="11.25">
      <c r="C135" s="87" t="s">
        <v>501</v>
      </c>
      <c r="D135" s="87" t="s">
        <v>716</v>
      </c>
      <c r="E135" s="103">
        <v>4</v>
      </c>
      <c r="F135" s="104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4">
        <f t="shared" si="34"/>
        <v>4</v>
      </c>
    </row>
    <row r="136" spans="3:12" ht="11.25">
      <c r="C136" s="87" t="s">
        <v>615</v>
      </c>
      <c r="D136" s="87" t="s">
        <v>717</v>
      </c>
      <c r="E136" s="103">
        <v>2</v>
      </c>
      <c r="F136" s="104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4">
        <f t="shared" si="34"/>
        <v>2</v>
      </c>
    </row>
    <row r="137" spans="2:12" ht="11.25">
      <c r="B137" s="100" t="s">
        <v>718</v>
      </c>
      <c r="C137" s="100"/>
      <c r="D137" s="100"/>
      <c r="E137" s="105">
        <f aca="true" t="shared" si="35" ref="E137:L137">SUM(E138:E140)</f>
        <v>58</v>
      </c>
      <c r="F137" s="105">
        <f t="shared" si="35"/>
        <v>5</v>
      </c>
      <c r="G137" s="105">
        <f t="shared" si="35"/>
        <v>8</v>
      </c>
      <c r="H137" s="105">
        <f t="shared" si="35"/>
        <v>14</v>
      </c>
      <c r="I137" s="105">
        <f t="shared" si="35"/>
        <v>0</v>
      </c>
      <c r="J137" s="105">
        <f t="shared" si="35"/>
        <v>0</v>
      </c>
      <c r="K137" s="105">
        <f t="shared" si="35"/>
        <v>0</v>
      </c>
      <c r="L137" s="106">
        <f t="shared" si="35"/>
        <v>85</v>
      </c>
    </row>
    <row r="138" spans="3:12" ht="11.25">
      <c r="C138" s="87" t="s">
        <v>678</v>
      </c>
      <c r="D138" s="87" t="s">
        <v>679</v>
      </c>
      <c r="E138" s="103">
        <v>1</v>
      </c>
      <c r="F138" s="104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4">
        <f>SUM(E138:K138)</f>
        <v>1</v>
      </c>
    </row>
    <row r="139" spans="3:12" ht="11.25">
      <c r="C139" s="87" t="s">
        <v>505</v>
      </c>
      <c r="D139" s="87" t="s">
        <v>225</v>
      </c>
      <c r="E139" s="103">
        <v>5</v>
      </c>
      <c r="F139" s="104">
        <v>0</v>
      </c>
      <c r="G139" s="103">
        <v>0</v>
      </c>
      <c r="H139" s="103">
        <v>1</v>
      </c>
      <c r="I139" s="103">
        <v>0</v>
      </c>
      <c r="J139" s="103">
        <v>0</v>
      </c>
      <c r="K139" s="103">
        <v>0</v>
      </c>
      <c r="L139" s="104">
        <f>SUM(E139:K139)</f>
        <v>6</v>
      </c>
    </row>
    <row r="140" spans="3:12" ht="11.25">
      <c r="C140" s="87" t="s">
        <v>506</v>
      </c>
      <c r="D140" s="87" t="s">
        <v>226</v>
      </c>
      <c r="E140" s="103">
        <v>52</v>
      </c>
      <c r="F140" s="104">
        <v>5</v>
      </c>
      <c r="G140" s="103">
        <v>8</v>
      </c>
      <c r="H140" s="103">
        <v>13</v>
      </c>
      <c r="I140" s="103">
        <v>0</v>
      </c>
      <c r="J140" s="103">
        <v>0</v>
      </c>
      <c r="K140" s="103">
        <v>0</v>
      </c>
      <c r="L140" s="104">
        <f>SUM(E140:K140)</f>
        <v>78</v>
      </c>
    </row>
    <row r="141" spans="2:12" ht="11.25">
      <c r="B141" s="100" t="s">
        <v>719</v>
      </c>
      <c r="C141" s="100"/>
      <c r="D141" s="100"/>
      <c r="E141" s="105">
        <f aca="true" t="shared" si="36" ref="E141:L141">SUM(E142:E146)</f>
        <v>338</v>
      </c>
      <c r="F141" s="105">
        <f t="shared" si="36"/>
        <v>17</v>
      </c>
      <c r="G141" s="105">
        <f t="shared" si="36"/>
        <v>17</v>
      </c>
      <c r="H141" s="105">
        <f t="shared" si="36"/>
        <v>32</v>
      </c>
      <c r="I141" s="105">
        <f t="shared" si="36"/>
        <v>0</v>
      </c>
      <c r="J141" s="105">
        <f t="shared" si="36"/>
        <v>0</v>
      </c>
      <c r="K141" s="105">
        <f t="shared" si="36"/>
        <v>0</v>
      </c>
      <c r="L141" s="106">
        <f t="shared" si="36"/>
        <v>404</v>
      </c>
    </row>
    <row r="142" spans="3:12" ht="11.25">
      <c r="C142" s="87" t="s">
        <v>507</v>
      </c>
      <c r="D142" s="87" t="s">
        <v>227</v>
      </c>
      <c r="E142" s="103">
        <v>30</v>
      </c>
      <c r="F142" s="104">
        <v>1</v>
      </c>
      <c r="G142" s="103">
        <v>1</v>
      </c>
      <c r="H142" s="103">
        <v>0</v>
      </c>
      <c r="I142" s="103">
        <v>0</v>
      </c>
      <c r="J142" s="103">
        <v>0</v>
      </c>
      <c r="K142" s="103">
        <v>0</v>
      </c>
      <c r="L142" s="104">
        <f>SUM(E142:K142)</f>
        <v>32</v>
      </c>
    </row>
    <row r="143" spans="3:12" ht="11.25">
      <c r="C143" s="87" t="s">
        <v>508</v>
      </c>
      <c r="D143" s="87" t="s">
        <v>228</v>
      </c>
      <c r="E143" s="103">
        <v>263</v>
      </c>
      <c r="F143" s="104">
        <v>16</v>
      </c>
      <c r="G143" s="103">
        <v>14</v>
      </c>
      <c r="H143" s="103">
        <v>25</v>
      </c>
      <c r="I143" s="103">
        <v>0</v>
      </c>
      <c r="J143" s="103">
        <v>0</v>
      </c>
      <c r="K143" s="103">
        <v>0</v>
      </c>
      <c r="L143" s="104">
        <f>SUM(E143:K143)</f>
        <v>318</v>
      </c>
    </row>
    <row r="144" spans="3:12" ht="11.25">
      <c r="C144" s="87" t="s">
        <v>510</v>
      </c>
      <c r="D144" s="87" t="s">
        <v>231</v>
      </c>
      <c r="E144" s="103">
        <v>9</v>
      </c>
      <c r="F144" s="104">
        <v>0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4">
        <f>SUM(E144:K144)</f>
        <v>9</v>
      </c>
    </row>
    <row r="145" spans="3:12" ht="11.25">
      <c r="C145" s="87" t="s">
        <v>511</v>
      </c>
      <c r="D145" s="170" t="s">
        <v>745</v>
      </c>
      <c r="E145" s="103">
        <v>7</v>
      </c>
      <c r="F145" s="104">
        <v>0</v>
      </c>
      <c r="G145" s="103">
        <v>1</v>
      </c>
      <c r="H145" s="103">
        <v>5</v>
      </c>
      <c r="I145" s="103">
        <v>0</v>
      </c>
      <c r="J145" s="103">
        <v>0</v>
      </c>
      <c r="K145" s="103">
        <v>0</v>
      </c>
      <c r="L145" s="104">
        <f>SUM(E145:K145)</f>
        <v>13</v>
      </c>
    </row>
    <row r="146" spans="3:12" ht="11.25">
      <c r="C146" s="87" t="s">
        <v>512</v>
      </c>
      <c r="D146" s="170" t="s">
        <v>750</v>
      </c>
      <c r="E146" s="103">
        <v>29</v>
      </c>
      <c r="F146" s="104">
        <v>0</v>
      </c>
      <c r="G146" s="103">
        <v>1</v>
      </c>
      <c r="H146" s="103">
        <v>2</v>
      </c>
      <c r="I146" s="103">
        <v>0</v>
      </c>
      <c r="J146" s="103">
        <v>0</v>
      </c>
      <c r="K146" s="103">
        <v>0</v>
      </c>
      <c r="L146" s="104">
        <f>SUM(E146:K146)</f>
        <v>32</v>
      </c>
    </row>
    <row r="147" spans="2:12" ht="11.25">
      <c r="B147" s="100" t="s">
        <v>720</v>
      </c>
      <c r="C147" s="100"/>
      <c r="D147" s="100"/>
      <c r="E147" s="105">
        <f aca="true" t="shared" si="37" ref="E147:L147">SUM(E148:E151)</f>
        <v>128</v>
      </c>
      <c r="F147" s="105">
        <f t="shared" si="37"/>
        <v>7</v>
      </c>
      <c r="G147" s="105">
        <f t="shared" si="37"/>
        <v>8</v>
      </c>
      <c r="H147" s="105">
        <f t="shared" si="37"/>
        <v>13</v>
      </c>
      <c r="I147" s="105">
        <f t="shared" si="37"/>
        <v>1</v>
      </c>
      <c r="J147" s="105">
        <f t="shared" si="37"/>
        <v>0</v>
      </c>
      <c r="K147" s="105">
        <f t="shared" si="37"/>
        <v>1</v>
      </c>
      <c r="L147" s="106">
        <f t="shared" si="37"/>
        <v>158</v>
      </c>
    </row>
    <row r="148" spans="3:12" ht="11.25">
      <c r="C148" s="87" t="s">
        <v>513</v>
      </c>
      <c r="D148" s="87" t="s">
        <v>232</v>
      </c>
      <c r="E148" s="103">
        <v>12</v>
      </c>
      <c r="F148" s="104">
        <v>0</v>
      </c>
      <c r="G148" s="103">
        <v>1</v>
      </c>
      <c r="H148" s="103">
        <v>3</v>
      </c>
      <c r="I148" s="103">
        <v>0</v>
      </c>
      <c r="J148" s="103">
        <v>0</v>
      </c>
      <c r="K148" s="103">
        <v>1</v>
      </c>
      <c r="L148" s="104">
        <f>SUM(E148:K148)</f>
        <v>17</v>
      </c>
    </row>
    <row r="149" spans="3:12" ht="11.25">
      <c r="C149" s="87" t="s">
        <v>514</v>
      </c>
      <c r="D149" s="87" t="s">
        <v>233</v>
      </c>
      <c r="E149" s="103">
        <v>96</v>
      </c>
      <c r="F149" s="104">
        <v>5</v>
      </c>
      <c r="G149" s="103">
        <v>6</v>
      </c>
      <c r="H149" s="103">
        <v>9</v>
      </c>
      <c r="I149" s="103">
        <v>0</v>
      </c>
      <c r="J149" s="103">
        <v>0</v>
      </c>
      <c r="K149" s="103">
        <v>0</v>
      </c>
      <c r="L149" s="104">
        <f>SUM(E149:K149)</f>
        <v>116</v>
      </c>
    </row>
    <row r="150" spans="3:12" ht="11.25">
      <c r="C150" s="87" t="s">
        <v>234</v>
      </c>
      <c r="D150" s="170" t="s">
        <v>746</v>
      </c>
      <c r="E150" s="103">
        <v>10</v>
      </c>
      <c r="F150" s="104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4">
        <f>SUM(E150:K150)</f>
        <v>10</v>
      </c>
    </row>
    <row r="151" spans="3:12" ht="11.25">
      <c r="C151" s="87" t="s">
        <v>235</v>
      </c>
      <c r="D151" s="87" t="s">
        <v>236</v>
      </c>
      <c r="E151" s="103">
        <v>10</v>
      </c>
      <c r="F151" s="104">
        <v>2</v>
      </c>
      <c r="G151" s="103">
        <v>1</v>
      </c>
      <c r="H151" s="103">
        <v>1</v>
      </c>
      <c r="I151" s="103">
        <v>1</v>
      </c>
      <c r="J151" s="103">
        <v>0</v>
      </c>
      <c r="K151" s="103">
        <v>0</v>
      </c>
      <c r="L151" s="104">
        <f>SUM(E151:K151)</f>
        <v>15</v>
      </c>
    </row>
    <row r="152" spans="1:12" ht="11.25">
      <c r="A152" s="97" t="s">
        <v>357</v>
      </c>
      <c r="B152" s="97"/>
      <c r="C152" s="97"/>
      <c r="D152" s="97"/>
      <c r="E152" s="107">
        <f aca="true" t="shared" si="38" ref="E152:L152">E153+E158</f>
        <v>428</v>
      </c>
      <c r="F152" s="107">
        <f t="shared" si="38"/>
        <v>10</v>
      </c>
      <c r="G152" s="107">
        <f t="shared" si="38"/>
        <v>32</v>
      </c>
      <c r="H152" s="107">
        <f t="shared" si="38"/>
        <v>102</v>
      </c>
      <c r="I152" s="107">
        <f t="shared" si="38"/>
        <v>2</v>
      </c>
      <c r="J152" s="107">
        <f t="shared" si="38"/>
        <v>0</v>
      </c>
      <c r="K152" s="107">
        <f t="shared" si="38"/>
        <v>2</v>
      </c>
      <c r="L152" s="108">
        <f t="shared" si="38"/>
        <v>576</v>
      </c>
    </row>
    <row r="153" spans="2:12" ht="11.25">
      <c r="B153" s="100" t="s">
        <v>721</v>
      </c>
      <c r="C153" s="100"/>
      <c r="D153" s="100"/>
      <c r="E153" s="105">
        <f aca="true" t="shared" si="39" ref="E153:L153">SUM(E154:E157)</f>
        <v>307</v>
      </c>
      <c r="F153" s="105">
        <f t="shared" si="39"/>
        <v>8</v>
      </c>
      <c r="G153" s="105">
        <f t="shared" si="39"/>
        <v>19</v>
      </c>
      <c r="H153" s="105">
        <f t="shared" si="39"/>
        <v>63</v>
      </c>
      <c r="I153" s="105">
        <f t="shared" si="39"/>
        <v>1</v>
      </c>
      <c r="J153" s="105">
        <f t="shared" si="39"/>
        <v>0</v>
      </c>
      <c r="K153" s="105">
        <f t="shared" si="39"/>
        <v>2</v>
      </c>
      <c r="L153" s="106">
        <f t="shared" si="39"/>
        <v>400</v>
      </c>
    </row>
    <row r="154" spans="3:12" ht="11.25">
      <c r="C154" s="87" t="s">
        <v>517</v>
      </c>
      <c r="D154" s="87" t="s">
        <v>240</v>
      </c>
      <c r="E154" s="103">
        <v>241</v>
      </c>
      <c r="F154" s="104">
        <v>1</v>
      </c>
      <c r="G154" s="103">
        <v>11</v>
      </c>
      <c r="H154" s="103">
        <v>31</v>
      </c>
      <c r="I154" s="103">
        <v>1</v>
      </c>
      <c r="J154" s="103">
        <v>0</v>
      </c>
      <c r="K154" s="103">
        <v>2</v>
      </c>
      <c r="L154" s="104">
        <f>SUM(E154:K154)</f>
        <v>287</v>
      </c>
    </row>
    <row r="155" spans="3:12" ht="11.25">
      <c r="C155" s="87" t="s">
        <v>518</v>
      </c>
      <c r="D155" s="87" t="s">
        <v>722</v>
      </c>
      <c r="E155" s="103">
        <v>10</v>
      </c>
      <c r="F155" s="104">
        <v>0</v>
      </c>
      <c r="G155" s="103">
        <v>2</v>
      </c>
      <c r="H155" s="103">
        <v>2</v>
      </c>
      <c r="I155" s="103">
        <v>0</v>
      </c>
      <c r="J155" s="103">
        <v>0</v>
      </c>
      <c r="K155" s="103">
        <v>0</v>
      </c>
      <c r="L155" s="104">
        <f>SUM(E155:K155)</f>
        <v>14</v>
      </c>
    </row>
    <row r="156" spans="3:12" ht="11.25">
      <c r="C156" s="87" t="s">
        <v>519</v>
      </c>
      <c r="D156" s="87" t="s">
        <v>241</v>
      </c>
      <c r="E156" s="103">
        <v>33</v>
      </c>
      <c r="F156" s="104">
        <v>6</v>
      </c>
      <c r="G156" s="103">
        <v>5</v>
      </c>
      <c r="H156" s="103">
        <v>17</v>
      </c>
      <c r="I156" s="103">
        <v>0</v>
      </c>
      <c r="J156" s="103">
        <v>0</v>
      </c>
      <c r="K156" s="103">
        <v>0</v>
      </c>
      <c r="L156" s="104">
        <f>SUM(E156:K156)</f>
        <v>61</v>
      </c>
    </row>
    <row r="157" spans="3:12" ht="11.25">
      <c r="C157" s="87" t="s">
        <v>520</v>
      </c>
      <c r="D157" s="87" t="s">
        <v>242</v>
      </c>
      <c r="E157" s="103">
        <v>23</v>
      </c>
      <c r="F157" s="104">
        <v>1</v>
      </c>
      <c r="G157" s="103">
        <v>1</v>
      </c>
      <c r="H157" s="103">
        <v>13</v>
      </c>
      <c r="I157" s="103">
        <v>0</v>
      </c>
      <c r="J157" s="103">
        <v>0</v>
      </c>
      <c r="K157" s="103">
        <v>0</v>
      </c>
      <c r="L157" s="104">
        <f>SUM(E157:K157)</f>
        <v>38</v>
      </c>
    </row>
    <row r="158" spans="2:12" ht="11.25">
      <c r="B158" s="100" t="s">
        <v>723</v>
      </c>
      <c r="C158" s="100"/>
      <c r="D158" s="100"/>
      <c r="E158" s="105">
        <f aca="true" t="shared" si="40" ref="E158:L158">SUM(E159:E161)</f>
        <v>121</v>
      </c>
      <c r="F158" s="105">
        <f t="shared" si="40"/>
        <v>2</v>
      </c>
      <c r="G158" s="105">
        <f t="shared" si="40"/>
        <v>13</v>
      </c>
      <c r="H158" s="105">
        <f t="shared" si="40"/>
        <v>39</v>
      </c>
      <c r="I158" s="105">
        <f t="shared" si="40"/>
        <v>1</v>
      </c>
      <c r="J158" s="105">
        <f t="shared" si="40"/>
        <v>0</v>
      </c>
      <c r="K158" s="105">
        <f t="shared" si="40"/>
        <v>0</v>
      </c>
      <c r="L158" s="106">
        <f t="shared" si="40"/>
        <v>176</v>
      </c>
    </row>
    <row r="159" spans="3:12" ht="11.25">
      <c r="C159" s="87" t="s">
        <v>527</v>
      </c>
      <c r="D159" s="87" t="s">
        <v>724</v>
      </c>
      <c r="E159" s="103">
        <v>6</v>
      </c>
      <c r="F159" s="104">
        <v>0</v>
      </c>
      <c r="G159" s="103">
        <v>2</v>
      </c>
      <c r="H159" s="103">
        <v>1</v>
      </c>
      <c r="I159" s="103">
        <v>0</v>
      </c>
      <c r="J159" s="103">
        <v>0</v>
      </c>
      <c r="K159" s="103">
        <v>0</v>
      </c>
      <c r="L159" s="104">
        <f>SUM(E159:K159)</f>
        <v>9</v>
      </c>
    </row>
    <row r="160" spans="3:12" ht="11.25">
      <c r="C160" s="87" t="s">
        <v>528</v>
      </c>
      <c r="D160" s="87" t="s">
        <v>725</v>
      </c>
      <c r="E160" s="103">
        <v>100</v>
      </c>
      <c r="F160" s="104">
        <v>1</v>
      </c>
      <c r="G160" s="103">
        <v>9</v>
      </c>
      <c r="H160" s="103">
        <v>31</v>
      </c>
      <c r="I160" s="103">
        <v>1</v>
      </c>
      <c r="J160" s="103">
        <v>0</v>
      </c>
      <c r="K160" s="103">
        <v>0</v>
      </c>
      <c r="L160" s="104">
        <f>SUM(E160:K160)</f>
        <v>142</v>
      </c>
    </row>
    <row r="161" spans="3:12" ht="11.25">
      <c r="C161" s="87" t="s">
        <v>529</v>
      </c>
      <c r="D161" s="87" t="s">
        <v>726</v>
      </c>
      <c r="E161" s="103">
        <v>15</v>
      </c>
      <c r="F161" s="104">
        <v>1</v>
      </c>
      <c r="G161" s="103">
        <v>2</v>
      </c>
      <c r="H161" s="103">
        <v>7</v>
      </c>
      <c r="I161" s="103">
        <v>0</v>
      </c>
      <c r="J161" s="103">
        <v>0</v>
      </c>
      <c r="K161" s="103">
        <v>0</v>
      </c>
      <c r="L161" s="104">
        <f>SUM(E161:K161)</f>
        <v>25</v>
      </c>
    </row>
    <row r="162" spans="1:12" ht="11.25">
      <c r="A162" s="97" t="s">
        <v>360</v>
      </c>
      <c r="B162" s="97"/>
      <c r="C162" s="97"/>
      <c r="D162" s="97"/>
      <c r="E162" s="107">
        <f aca="true" t="shared" si="41" ref="E162:L162">E163+E169+E180+E165</f>
        <v>139</v>
      </c>
      <c r="F162" s="107">
        <f t="shared" si="41"/>
        <v>10</v>
      </c>
      <c r="G162" s="107">
        <f t="shared" si="41"/>
        <v>34</v>
      </c>
      <c r="H162" s="107">
        <f t="shared" si="41"/>
        <v>45</v>
      </c>
      <c r="I162" s="107">
        <f t="shared" si="41"/>
        <v>5</v>
      </c>
      <c r="J162" s="107">
        <f t="shared" si="41"/>
        <v>0</v>
      </c>
      <c r="K162" s="107">
        <f t="shared" si="41"/>
        <v>2</v>
      </c>
      <c r="L162" s="108">
        <f t="shared" si="41"/>
        <v>235</v>
      </c>
    </row>
    <row r="163" spans="2:12" ht="11.25">
      <c r="B163" s="100" t="s">
        <v>727</v>
      </c>
      <c r="C163" s="100"/>
      <c r="D163" s="100"/>
      <c r="E163" s="105">
        <f aca="true" t="shared" si="42" ref="E163:L163">E164</f>
        <v>6</v>
      </c>
      <c r="F163" s="105">
        <f t="shared" si="42"/>
        <v>0</v>
      </c>
      <c r="G163" s="105">
        <f t="shared" si="42"/>
        <v>0</v>
      </c>
      <c r="H163" s="105">
        <f t="shared" si="42"/>
        <v>3</v>
      </c>
      <c r="I163" s="105">
        <f t="shared" si="42"/>
        <v>1</v>
      </c>
      <c r="J163" s="105">
        <f t="shared" si="42"/>
        <v>0</v>
      </c>
      <c r="K163" s="105">
        <f t="shared" si="42"/>
        <v>0</v>
      </c>
      <c r="L163" s="106">
        <f t="shared" si="42"/>
        <v>10</v>
      </c>
    </row>
    <row r="164" spans="3:12" ht="11.25">
      <c r="C164" s="87" t="s">
        <v>530</v>
      </c>
      <c r="D164" s="87" t="s">
        <v>248</v>
      </c>
      <c r="E164" s="103">
        <v>6</v>
      </c>
      <c r="F164" s="104">
        <v>0</v>
      </c>
      <c r="G164" s="103">
        <v>0</v>
      </c>
      <c r="H164" s="103">
        <v>3</v>
      </c>
      <c r="I164" s="103">
        <v>1</v>
      </c>
      <c r="J164" s="103">
        <v>0</v>
      </c>
      <c r="K164" s="103">
        <v>0</v>
      </c>
      <c r="L164" s="104">
        <f>SUM(E164:K164)</f>
        <v>10</v>
      </c>
    </row>
    <row r="165" spans="2:12" ht="11.25">
      <c r="B165" s="100" t="s">
        <v>728</v>
      </c>
      <c r="C165" s="100"/>
      <c r="D165" s="100"/>
      <c r="E165" s="105">
        <f aca="true" t="shared" si="43" ref="E165:L165">SUM(E166:E168)</f>
        <v>37</v>
      </c>
      <c r="F165" s="105">
        <f t="shared" si="43"/>
        <v>5</v>
      </c>
      <c r="G165" s="105">
        <f t="shared" si="43"/>
        <v>16</v>
      </c>
      <c r="H165" s="105">
        <f t="shared" si="43"/>
        <v>24</v>
      </c>
      <c r="I165" s="105">
        <f t="shared" si="43"/>
        <v>2</v>
      </c>
      <c r="J165" s="105">
        <f t="shared" si="43"/>
        <v>0</v>
      </c>
      <c r="K165" s="105">
        <f t="shared" si="43"/>
        <v>1</v>
      </c>
      <c r="L165" s="106">
        <f t="shared" si="43"/>
        <v>85</v>
      </c>
    </row>
    <row r="166" spans="3:12" ht="11.25">
      <c r="C166" s="87" t="s">
        <v>531</v>
      </c>
      <c r="D166" s="87" t="s">
        <v>249</v>
      </c>
      <c r="E166" s="103">
        <v>37</v>
      </c>
      <c r="F166" s="104">
        <v>5</v>
      </c>
      <c r="G166" s="103">
        <v>13</v>
      </c>
      <c r="H166" s="103">
        <v>19</v>
      </c>
      <c r="I166" s="103">
        <v>2</v>
      </c>
      <c r="J166" s="103">
        <v>0</v>
      </c>
      <c r="K166" s="103">
        <v>0</v>
      </c>
      <c r="L166" s="104">
        <f>SUM(E166:K166)</f>
        <v>76</v>
      </c>
    </row>
    <row r="167" spans="3:12" ht="11.25">
      <c r="C167" s="87" t="s">
        <v>535</v>
      </c>
      <c r="D167" s="87" t="s">
        <v>254</v>
      </c>
      <c r="E167" s="103">
        <v>0</v>
      </c>
      <c r="F167" s="104">
        <v>0</v>
      </c>
      <c r="G167" s="103">
        <v>1</v>
      </c>
      <c r="H167" s="103">
        <v>0</v>
      </c>
      <c r="I167" s="103">
        <v>0</v>
      </c>
      <c r="J167" s="103">
        <v>0</v>
      </c>
      <c r="K167" s="103">
        <v>0</v>
      </c>
      <c r="L167" s="104">
        <f>SUM(E167:K167)</f>
        <v>1</v>
      </c>
    </row>
    <row r="168" spans="3:12" ht="11.25">
      <c r="C168" s="87" t="s">
        <v>536</v>
      </c>
      <c r="D168" s="87" t="s">
        <v>255</v>
      </c>
      <c r="E168" s="103">
        <v>0</v>
      </c>
      <c r="F168" s="104">
        <v>0</v>
      </c>
      <c r="G168" s="103">
        <v>2</v>
      </c>
      <c r="H168" s="103">
        <v>5</v>
      </c>
      <c r="I168" s="103">
        <v>0</v>
      </c>
      <c r="J168" s="103">
        <v>0</v>
      </c>
      <c r="K168" s="103">
        <v>1</v>
      </c>
      <c r="L168" s="104">
        <f>SUM(E168:K168)</f>
        <v>8</v>
      </c>
    </row>
    <row r="169" spans="2:12" ht="11.25">
      <c r="B169" s="100" t="s">
        <v>729</v>
      </c>
      <c r="C169" s="100"/>
      <c r="D169" s="100"/>
      <c r="E169" s="105">
        <f aca="true" t="shared" si="44" ref="E169:L169">SUM(E170:E179)</f>
        <v>62</v>
      </c>
      <c r="F169" s="105">
        <f t="shared" si="44"/>
        <v>4</v>
      </c>
      <c r="G169" s="105">
        <f t="shared" si="44"/>
        <v>8</v>
      </c>
      <c r="H169" s="105">
        <f t="shared" si="44"/>
        <v>9</v>
      </c>
      <c r="I169" s="105">
        <f t="shared" si="44"/>
        <v>2</v>
      </c>
      <c r="J169" s="105">
        <f t="shared" si="44"/>
        <v>0</v>
      </c>
      <c r="K169" s="105">
        <f t="shared" si="44"/>
        <v>1</v>
      </c>
      <c r="L169" s="106">
        <f t="shared" si="44"/>
        <v>86</v>
      </c>
    </row>
    <row r="170" spans="3:12" ht="11.25">
      <c r="C170" s="87" t="s">
        <v>544</v>
      </c>
      <c r="D170" s="87" t="s">
        <v>730</v>
      </c>
      <c r="E170" s="103">
        <v>6</v>
      </c>
      <c r="F170" s="104">
        <v>2</v>
      </c>
      <c r="G170" s="103">
        <v>0</v>
      </c>
      <c r="H170" s="103">
        <v>2</v>
      </c>
      <c r="I170" s="103">
        <v>0</v>
      </c>
      <c r="J170" s="103">
        <v>0</v>
      </c>
      <c r="K170" s="103">
        <v>1</v>
      </c>
      <c r="L170" s="104">
        <f aca="true" t="shared" si="45" ref="L170:L179">SUM(E170:K170)</f>
        <v>11</v>
      </c>
    </row>
    <row r="171" spans="3:12" ht="11.25">
      <c r="C171" s="87" t="s">
        <v>545</v>
      </c>
      <c r="D171" s="87" t="s">
        <v>731</v>
      </c>
      <c r="E171" s="103">
        <v>1</v>
      </c>
      <c r="F171" s="104">
        <v>0</v>
      </c>
      <c r="G171" s="103">
        <v>0</v>
      </c>
      <c r="H171" s="103">
        <v>1</v>
      </c>
      <c r="I171" s="103">
        <v>0</v>
      </c>
      <c r="J171" s="103">
        <v>0</v>
      </c>
      <c r="K171" s="103">
        <v>0</v>
      </c>
      <c r="L171" s="104">
        <f t="shared" si="45"/>
        <v>2</v>
      </c>
    </row>
    <row r="172" spans="3:12" ht="11.25">
      <c r="C172" s="87" t="s">
        <v>546</v>
      </c>
      <c r="D172" s="87" t="s">
        <v>732</v>
      </c>
      <c r="E172" s="103">
        <v>20</v>
      </c>
      <c r="F172" s="104">
        <v>1</v>
      </c>
      <c r="G172" s="103">
        <v>1</v>
      </c>
      <c r="H172" s="103">
        <v>0</v>
      </c>
      <c r="I172" s="103">
        <v>1</v>
      </c>
      <c r="J172" s="103">
        <v>0</v>
      </c>
      <c r="K172" s="103">
        <v>0</v>
      </c>
      <c r="L172" s="104">
        <f t="shared" si="45"/>
        <v>23</v>
      </c>
    </row>
    <row r="173" spans="3:12" ht="11.25">
      <c r="C173" s="87" t="s">
        <v>547</v>
      </c>
      <c r="D173" s="87" t="s">
        <v>0</v>
      </c>
      <c r="E173" s="103">
        <v>8</v>
      </c>
      <c r="F173" s="104">
        <v>1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4">
        <f t="shared" si="45"/>
        <v>9</v>
      </c>
    </row>
    <row r="174" spans="3:12" ht="11.25">
      <c r="C174" s="87" t="s">
        <v>548</v>
      </c>
      <c r="D174" s="87" t="s">
        <v>262</v>
      </c>
      <c r="E174" s="103">
        <v>5</v>
      </c>
      <c r="F174" s="104">
        <v>0</v>
      </c>
      <c r="G174" s="103">
        <v>0</v>
      </c>
      <c r="H174" s="103">
        <v>0</v>
      </c>
      <c r="I174" s="103">
        <v>0</v>
      </c>
      <c r="J174" s="103">
        <v>0</v>
      </c>
      <c r="K174" s="103">
        <v>0</v>
      </c>
      <c r="L174" s="104">
        <f t="shared" si="45"/>
        <v>5</v>
      </c>
    </row>
    <row r="175" spans="3:12" ht="11.25">
      <c r="C175" s="87" t="s">
        <v>550</v>
      </c>
      <c r="D175" s="87" t="s">
        <v>1</v>
      </c>
      <c r="E175" s="103">
        <v>2</v>
      </c>
      <c r="F175" s="104">
        <v>0</v>
      </c>
      <c r="G175" s="103">
        <v>1</v>
      </c>
      <c r="H175" s="103">
        <v>0</v>
      </c>
      <c r="I175" s="103">
        <v>0</v>
      </c>
      <c r="J175" s="103">
        <v>0</v>
      </c>
      <c r="K175" s="103">
        <v>0</v>
      </c>
      <c r="L175" s="104">
        <f t="shared" si="45"/>
        <v>3</v>
      </c>
    </row>
    <row r="176" spans="3:12" ht="11.25">
      <c r="C176" s="87" t="s">
        <v>551</v>
      </c>
      <c r="D176" s="87" t="s">
        <v>263</v>
      </c>
      <c r="E176" s="103">
        <v>8</v>
      </c>
      <c r="F176" s="104">
        <v>0</v>
      </c>
      <c r="G176" s="103">
        <v>2</v>
      </c>
      <c r="H176" s="103">
        <v>3</v>
      </c>
      <c r="I176" s="103">
        <v>1</v>
      </c>
      <c r="J176" s="103">
        <v>0</v>
      </c>
      <c r="K176" s="103">
        <v>0</v>
      </c>
      <c r="L176" s="104">
        <f t="shared" si="45"/>
        <v>14</v>
      </c>
    </row>
    <row r="177" spans="3:12" ht="11.25">
      <c r="C177" s="87" t="s">
        <v>553</v>
      </c>
      <c r="D177" s="87" t="s">
        <v>2</v>
      </c>
      <c r="E177" s="103">
        <v>4</v>
      </c>
      <c r="F177" s="104">
        <v>0</v>
      </c>
      <c r="G177" s="103">
        <v>3</v>
      </c>
      <c r="H177" s="103">
        <v>1</v>
      </c>
      <c r="I177" s="103">
        <v>0</v>
      </c>
      <c r="J177" s="103">
        <v>0</v>
      </c>
      <c r="K177" s="103">
        <v>0</v>
      </c>
      <c r="L177" s="104">
        <f t="shared" si="45"/>
        <v>8</v>
      </c>
    </row>
    <row r="178" spans="3:12" ht="11.25">
      <c r="C178" s="87" t="s">
        <v>554</v>
      </c>
      <c r="D178" s="87" t="s">
        <v>3</v>
      </c>
      <c r="E178" s="103">
        <v>3</v>
      </c>
      <c r="F178" s="104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4">
        <f t="shared" si="45"/>
        <v>3</v>
      </c>
    </row>
    <row r="179" spans="3:12" ht="11.25">
      <c r="C179" s="87" t="s">
        <v>555</v>
      </c>
      <c r="D179" s="87" t="s">
        <v>4</v>
      </c>
      <c r="E179" s="103">
        <v>5</v>
      </c>
      <c r="F179" s="104">
        <v>0</v>
      </c>
      <c r="G179" s="103">
        <v>1</v>
      </c>
      <c r="H179" s="103">
        <v>2</v>
      </c>
      <c r="I179" s="103">
        <v>0</v>
      </c>
      <c r="J179" s="103">
        <v>0</v>
      </c>
      <c r="K179" s="103">
        <v>0</v>
      </c>
      <c r="L179" s="104">
        <f t="shared" si="45"/>
        <v>8</v>
      </c>
    </row>
    <row r="180" spans="2:12" ht="11.25">
      <c r="B180" s="100" t="s">
        <v>5</v>
      </c>
      <c r="C180" s="100"/>
      <c r="D180" s="100"/>
      <c r="E180" s="105">
        <f aca="true" t="shared" si="46" ref="E180:L180">SUM(E181:E187)</f>
        <v>34</v>
      </c>
      <c r="F180" s="105">
        <f t="shared" si="46"/>
        <v>1</v>
      </c>
      <c r="G180" s="105">
        <f t="shared" si="46"/>
        <v>10</v>
      </c>
      <c r="H180" s="105">
        <f t="shared" si="46"/>
        <v>9</v>
      </c>
      <c r="I180" s="105">
        <f t="shared" si="46"/>
        <v>0</v>
      </c>
      <c r="J180" s="105">
        <f t="shared" si="46"/>
        <v>0</v>
      </c>
      <c r="K180" s="105">
        <f t="shared" si="46"/>
        <v>0</v>
      </c>
      <c r="L180" s="106">
        <f t="shared" si="46"/>
        <v>54</v>
      </c>
    </row>
    <row r="181" spans="3:12" ht="11.25">
      <c r="C181" s="87" t="s">
        <v>557</v>
      </c>
      <c r="D181" s="87" t="s">
        <v>268</v>
      </c>
      <c r="E181" s="103">
        <v>3</v>
      </c>
      <c r="F181" s="104">
        <v>0</v>
      </c>
      <c r="G181" s="103">
        <v>0</v>
      </c>
      <c r="H181" s="103">
        <v>1</v>
      </c>
      <c r="I181" s="103">
        <v>0</v>
      </c>
      <c r="J181" s="103">
        <v>0</v>
      </c>
      <c r="K181" s="103">
        <v>0</v>
      </c>
      <c r="L181" s="104">
        <f aca="true" t="shared" si="47" ref="L181:L187">SUM(E181:K181)</f>
        <v>4</v>
      </c>
    </row>
    <row r="182" spans="3:12" ht="11.25">
      <c r="C182" s="87" t="s">
        <v>558</v>
      </c>
      <c r="D182" s="87" t="s">
        <v>269</v>
      </c>
      <c r="E182" s="103">
        <v>8</v>
      </c>
      <c r="F182" s="104">
        <v>0</v>
      </c>
      <c r="G182" s="103">
        <v>0</v>
      </c>
      <c r="H182" s="103">
        <v>1</v>
      </c>
      <c r="I182" s="103">
        <v>0</v>
      </c>
      <c r="J182" s="103">
        <v>0</v>
      </c>
      <c r="K182" s="103">
        <v>0</v>
      </c>
      <c r="L182" s="104">
        <f t="shared" si="47"/>
        <v>9</v>
      </c>
    </row>
    <row r="183" spans="3:12" ht="11.25">
      <c r="C183" s="87" t="s">
        <v>559</v>
      </c>
      <c r="D183" s="87" t="s">
        <v>270</v>
      </c>
      <c r="E183" s="103">
        <v>9</v>
      </c>
      <c r="F183" s="104">
        <v>1</v>
      </c>
      <c r="G183" s="103">
        <v>5</v>
      </c>
      <c r="H183" s="103">
        <v>1</v>
      </c>
      <c r="I183" s="103">
        <v>0</v>
      </c>
      <c r="J183" s="103">
        <v>0</v>
      </c>
      <c r="K183" s="103">
        <v>0</v>
      </c>
      <c r="L183" s="104">
        <f t="shared" si="47"/>
        <v>16</v>
      </c>
    </row>
    <row r="184" spans="3:12" ht="11.25">
      <c r="C184" s="87" t="s">
        <v>619</v>
      </c>
      <c r="D184" s="87" t="s">
        <v>271</v>
      </c>
      <c r="E184" s="103">
        <v>2</v>
      </c>
      <c r="F184" s="104">
        <v>0</v>
      </c>
      <c r="G184" s="103">
        <v>1</v>
      </c>
      <c r="H184" s="103">
        <v>2</v>
      </c>
      <c r="I184" s="103">
        <v>0</v>
      </c>
      <c r="J184" s="103">
        <v>0</v>
      </c>
      <c r="K184" s="103">
        <v>0</v>
      </c>
      <c r="L184" s="104">
        <f t="shared" si="47"/>
        <v>5</v>
      </c>
    </row>
    <row r="185" spans="3:12" ht="11.25">
      <c r="C185" s="87" t="s">
        <v>59</v>
      </c>
      <c r="D185" s="87" t="s">
        <v>60</v>
      </c>
      <c r="E185" s="103">
        <v>1</v>
      </c>
      <c r="F185" s="104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4">
        <f t="shared" si="47"/>
        <v>1</v>
      </c>
    </row>
    <row r="186" spans="3:12" ht="11.25">
      <c r="C186" s="87" t="s">
        <v>560</v>
      </c>
      <c r="D186" s="87" t="s">
        <v>272</v>
      </c>
      <c r="E186" s="103">
        <v>11</v>
      </c>
      <c r="F186" s="104">
        <v>0</v>
      </c>
      <c r="G186" s="103">
        <v>4</v>
      </c>
      <c r="H186" s="103">
        <v>3</v>
      </c>
      <c r="I186" s="103">
        <v>0</v>
      </c>
      <c r="J186" s="103">
        <v>0</v>
      </c>
      <c r="K186" s="103">
        <v>0</v>
      </c>
      <c r="L186" s="104">
        <f t="shared" si="47"/>
        <v>18</v>
      </c>
    </row>
    <row r="187" spans="3:12" ht="11.25">
      <c r="C187" s="87" t="s">
        <v>61</v>
      </c>
      <c r="D187" s="87" t="s">
        <v>62</v>
      </c>
      <c r="E187" s="103">
        <v>0</v>
      </c>
      <c r="F187" s="104">
        <v>0</v>
      </c>
      <c r="G187" s="103">
        <v>0</v>
      </c>
      <c r="H187" s="103">
        <v>1</v>
      </c>
      <c r="I187" s="103">
        <v>0</v>
      </c>
      <c r="J187" s="103">
        <v>0</v>
      </c>
      <c r="K187" s="103">
        <v>0</v>
      </c>
      <c r="L187" s="104">
        <f t="shared" si="47"/>
        <v>1</v>
      </c>
    </row>
    <row r="188" spans="1:12" ht="11.25">
      <c r="A188" s="97" t="s">
        <v>365</v>
      </c>
      <c r="B188" s="97"/>
      <c r="C188" s="97"/>
      <c r="D188" s="97"/>
      <c r="E188" s="107">
        <f aca="true" t="shared" si="48" ref="E188:L188">E189</f>
        <v>43</v>
      </c>
      <c r="F188" s="107">
        <f t="shared" si="48"/>
        <v>0</v>
      </c>
      <c r="G188" s="107">
        <f t="shared" si="48"/>
        <v>0</v>
      </c>
      <c r="H188" s="107">
        <f t="shared" si="48"/>
        <v>16</v>
      </c>
      <c r="I188" s="107">
        <f t="shared" si="48"/>
        <v>0</v>
      </c>
      <c r="J188" s="107">
        <f t="shared" si="48"/>
        <v>0</v>
      </c>
      <c r="K188" s="107">
        <f t="shared" si="48"/>
        <v>0</v>
      </c>
      <c r="L188" s="108">
        <f t="shared" si="48"/>
        <v>59</v>
      </c>
    </row>
    <row r="189" spans="2:12" ht="11.25">
      <c r="B189" s="87" t="s">
        <v>6</v>
      </c>
      <c r="E189" s="103">
        <f aca="true" t="shared" si="49" ref="E189:L189">E190+E191</f>
        <v>43</v>
      </c>
      <c r="F189" s="103">
        <f t="shared" si="49"/>
        <v>0</v>
      </c>
      <c r="G189" s="103">
        <f t="shared" si="49"/>
        <v>0</v>
      </c>
      <c r="H189" s="103">
        <f t="shared" si="49"/>
        <v>16</v>
      </c>
      <c r="I189" s="103">
        <f t="shared" si="49"/>
        <v>0</v>
      </c>
      <c r="J189" s="103">
        <f t="shared" si="49"/>
        <v>0</v>
      </c>
      <c r="K189" s="103">
        <f t="shared" si="49"/>
        <v>0</v>
      </c>
      <c r="L189" s="104">
        <f t="shared" si="49"/>
        <v>59</v>
      </c>
    </row>
    <row r="190" spans="3:12" ht="11.25">
      <c r="C190" s="87" t="s">
        <v>561</v>
      </c>
      <c r="D190" s="87" t="s">
        <v>273</v>
      </c>
      <c r="E190" s="103">
        <v>0</v>
      </c>
      <c r="F190" s="104">
        <v>0</v>
      </c>
      <c r="G190" s="103">
        <v>0</v>
      </c>
      <c r="H190" s="103">
        <v>16</v>
      </c>
      <c r="I190" s="103">
        <v>0</v>
      </c>
      <c r="J190" s="103">
        <v>0</v>
      </c>
      <c r="K190" s="103">
        <v>0</v>
      </c>
      <c r="L190" s="104">
        <f>SUM(E190:K190)</f>
        <v>16</v>
      </c>
    </row>
    <row r="191" spans="3:12" ht="11.25">
      <c r="C191" s="87" t="s">
        <v>562</v>
      </c>
      <c r="D191" s="87" t="s">
        <v>274</v>
      </c>
      <c r="E191" s="103">
        <v>43</v>
      </c>
      <c r="F191" s="104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4">
        <f>SUM(E191:K191)</f>
        <v>43</v>
      </c>
    </row>
    <row r="192" spans="1:12" ht="11.25">
      <c r="A192" s="97" t="s">
        <v>366</v>
      </c>
      <c r="B192" s="97"/>
      <c r="C192" s="97"/>
      <c r="D192" s="97"/>
      <c r="E192" s="107">
        <f aca="true" t="shared" si="50" ref="E192:L192">E193</f>
        <v>623</v>
      </c>
      <c r="F192" s="107">
        <f t="shared" si="50"/>
        <v>126</v>
      </c>
      <c r="G192" s="107">
        <f t="shared" si="50"/>
        <v>225</v>
      </c>
      <c r="H192" s="107">
        <f t="shared" si="50"/>
        <v>156</v>
      </c>
      <c r="I192" s="107">
        <f t="shared" si="50"/>
        <v>7</v>
      </c>
      <c r="J192" s="107">
        <f t="shared" si="50"/>
        <v>33</v>
      </c>
      <c r="K192" s="107">
        <f t="shared" si="50"/>
        <v>0</v>
      </c>
      <c r="L192" s="108">
        <f t="shared" si="50"/>
        <v>1170</v>
      </c>
    </row>
    <row r="193" spans="2:12" ht="11.25">
      <c r="B193" s="100" t="s">
        <v>7</v>
      </c>
      <c r="C193" s="100"/>
      <c r="D193" s="100"/>
      <c r="E193" s="105">
        <f aca="true" t="shared" si="51" ref="E193:L193">SUM(E194:E195)</f>
        <v>623</v>
      </c>
      <c r="F193" s="105">
        <f t="shared" si="51"/>
        <v>126</v>
      </c>
      <c r="G193" s="105">
        <f t="shared" si="51"/>
        <v>225</v>
      </c>
      <c r="H193" s="105">
        <f t="shared" si="51"/>
        <v>156</v>
      </c>
      <c r="I193" s="105">
        <f t="shared" si="51"/>
        <v>7</v>
      </c>
      <c r="J193" s="105">
        <f t="shared" si="51"/>
        <v>33</v>
      </c>
      <c r="K193" s="105">
        <f t="shared" si="51"/>
        <v>0</v>
      </c>
      <c r="L193" s="106">
        <f t="shared" si="51"/>
        <v>1170</v>
      </c>
    </row>
    <row r="194" spans="3:12" ht="11.25">
      <c r="C194" s="87" t="s">
        <v>574</v>
      </c>
      <c r="D194" s="87" t="s">
        <v>632</v>
      </c>
      <c r="E194" s="103">
        <v>16</v>
      </c>
      <c r="F194" s="104">
        <v>0</v>
      </c>
      <c r="G194" s="103">
        <v>0</v>
      </c>
      <c r="H194" s="103">
        <v>0</v>
      </c>
      <c r="I194" s="103">
        <v>0</v>
      </c>
      <c r="J194" s="103">
        <v>33</v>
      </c>
      <c r="K194" s="103">
        <v>0</v>
      </c>
      <c r="L194" s="104">
        <f>SUM(E194:K194)</f>
        <v>49</v>
      </c>
    </row>
    <row r="195" spans="3:12" ht="11.25">
      <c r="C195" s="87" t="s">
        <v>576</v>
      </c>
      <c r="D195" s="87" t="s">
        <v>634</v>
      </c>
      <c r="E195" s="103">
        <v>607</v>
      </c>
      <c r="F195" s="104">
        <v>126</v>
      </c>
      <c r="G195" s="103">
        <v>225</v>
      </c>
      <c r="H195" s="103">
        <v>156</v>
      </c>
      <c r="I195" s="103">
        <v>7</v>
      </c>
      <c r="J195" s="103">
        <v>0</v>
      </c>
      <c r="K195" s="103">
        <v>0</v>
      </c>
      <c r="L195" s="104">
        <f>SUM(E195:K195)</f>
        <v>1121</v>
      </c>
    </row>
  </sheetData>
  <sheetProtection/>
  <mergeCells count="1">
    <mergeCell ref="F5:J5"/>
  </mergeCells>
  <printOptions/>
  <pageMargins left="0.5" right="0.5" top="0.5" bottom="0.7" header="0.5" footer="0.5"/>
  <pageSetup horizontalDpi="600" verticalDpi="600" orientation="portrait" r:id="rId1"/>
  <headerFooter alignWithMargins="0">
    <oddFooter>&amp;C&amp;"Times New Roman,Regular"&amp;8- &amp;P+9 -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1"/>
  <sheetViews>
    <sheetView showGridLines="0" zoomScalePageLayoutView="0" workbookViewId="0" topLeftCell="A1">
      <selection activeCell="A1" sqref="A1"/>
    </sheetView>
  </sheetViews>
  <sheetFormatPr defaultColWidth="8.00390625" defaultRowHeight="12.75"/>
  <cols>
    <col min="1" max="1" width="3.28125" style="111" customWidth="1"/>
    <col min="2" max="2" width="24.00390625" style="111" customWidth="1"/>
    <col min="3" max="3" width="5.28125" style="111" customWidth="1"/>
    <col min="4" max="4" width="33.00390625" style="111" customWidth="1"/>
    <col min="5" max="5" width="7.00390625" style="111" customWidth="1"/>
    <col min="6" max="6" width="8.00390625" style="111" customWidth="1"/>
    <col min="7" max="7" width="7.00390625" style="111" customWidth="1"/>
    <col min="8" max="8" width="7.00390625" style="114" customWidth="1"/>
    <col min="9" max="16384" width="8.00390625" style="111" customWidth="1"/>
  </cols>
  <sheetData>
    <row r="1" spans="1:8" ht="12">
      <c r="A1" s="19" t="s">
        <v>314</v>
      </c>
      <c r="B1" s="109"/>
      <c r="C1" s="109"/>
      <c r="D1" s="109"/>
      <c r="E1" s="109"/>
      <c r="F1" s="109"/>
      <c r="G1" s="109"/>
      <c r="H1" s="110"/>
    </row>
    <row r="2" spans="1:8" ht="12">
      <c r="A2" s="19" t="s">
        <v>296</v>
      </c>
      <c r="B2" s="109"/>
      <c r="C2" s="109"/>
      <c r="D2" s="109"/>
      <c r="E2" s="109"/>
      <c r="F2" s="109"/>
      <c r="G2" s="109"/>
      <c r="H2" s="110"/>
    </row>
    <row r="3" spans="1:8" ht="12">
      <c r="A3" s="19" t="s">
        <v>36</v>
      </c>
      <c r="B3" s="109"/>
      <c r="C3" s="109"/>
      <c r="D3" s="109"/>
      <c r="E3" s="109"/>
      <c r="F3" s="109"/>
      <c r="G3" s="109"/>
      <c r="H3" s="110"/>
    </row>
    <row r="6" spans="3:8" ht="12">
      <c r="C6" s="162" t="s">
        <v>8</v>
      </c>
      <c r="D6" s="163" t="s">
        <v>9</v>
      </c>
      <c r="E6" s="20" t="s">
        <v>288</v>
      </c>
      <c r="F6" s="20" t="s">
        <v>293</v>
      </c>
      <c r="G6" s="20" t="s">
        <v>289</v>
      </c>
      <c r="H6" s="112" t="s">
        <v>286</v>
      </c>
    </row>
    <row r="7" spans="1:8" ht="12">
      <c r="A7" s="111" t="s">
        <v>297</v>
      </c>
      <c r="E7" s="75">
        <f>E9+E27+E62+E67+E75+E83+E87</f>
        <v>526</v>
      </c>
      <c r="F7" s="75">
        <f>F9+F27+F62+F67+F75+F83+F87</f>
        <v>29</v>
      </c>
      <c r="G7" s="75">
        <f>G9+G27+G62+G67+G75+G83+G87</f>
        <v>38</v>
      </c>
      <c r="H7" s="113">
        <f>H9+H27+H62+H67+H75+H83+H87</f>
        <v>593</v>
      </c>
    </row>
    <row r="8" spans="5:8" ht="12">
      <c r="E8" s="75"/>
      <c r="F8" s="75"/>
      <c r="G8" s="75"/>
      <c r="H8" s="113"/>
    </row>
    <row r="9" spans="1:8" ht="12">
      <c r="A9" s="111" t="s">
        <v>370</v>
      </c>
      <c r="E9" s="153">
        <f>SUM(E10:E26)</f>
        <v>99</v>
      </c>
      <c r="F9" s="153">
        <f>SUM(F10:F26)</f>
        <v>0</v>
      </c>
      <c r="G9" s="153">
        <f>SUM(G10:G26)</f>
        <v>0</v>
      </c>
      <c r="H9" s="153">
        <f>SUM(H10:H26)</f>
        <v>99</v>
      </c>
    </row>
    <row r="10" spans="2:8" ht="12">
      <c r="B10" s="111" t="s">
        <v>638</v>
      </c>
      <c r="C10" s="111" t="s">
        <v>375</v>
      </c>
      <c r="D10" s="111" t="s">
        <v>644</v>
      </c>
      <c r="E10" s="153">
        <v>4</v>
      </c>
      <c r="F10" s="153">
        <v>0</v>
      </c>
      <c r="G10" s="153">
        <v>0</v>
      </c>
      <c r="H10" s="153">
        <f aca="true" t="shared" si="0" ref="H10:H26">SUM(E10:G10)</f>
        <v>4</v>
      </c>
    </row>
    <row r="11" spans="3:8" ht="12">
      <c r="C11" s="111" t="s">
        <v>604</v>
      </c>
      <c r="D11" s="111" t="s">
        <v>645</v>
      </c>
      <c r="E11" s="153">
        <v>1</v>
      </c>
      <c r="F11" s="153">
        <v>0</v>
      </c>
      <c r="G11" s="153">
        <v>0</v>
      </c>
      <c r="H11" s="153">
        <f t="shared" si="0"/>
        <v>1</v>
      </c>
    </row>
    <row r="12" spans="2:8" ht="12">
      <c r="B12" s="111" t="s">
        <v>335</v>
      </c>
      <c r="C12" s="111" t="s">
        <v>381</v>
      </c>
      <c r="D12" s="111" t="s">
        <v>647</v>
      </c>
      <c r="E12" s="153">
        <v>10</v>
      </c>
      <c r="F12" s="153">
        <v>0</v>
      </c>
      <c r="G12" s="153">
        <v>0</v>
      </c>
      <c r="H12" s="153">
        <f t="shared" si="0"/>
        <v>10</v>
      </c>
    </row>
    <row r="13" spans="2:8" ht="12">
      <c r="B13" s="111" t="s">
        <v>10</v>
      </c>
      <c r="C13" s="111" t="s">
        <v>382</v>
      </c>
      <c r="D13" s="111" t="s">
        <v>648</v>
      </c>
      <c r="E13" s="153">
        <v>7</v>
      </c>
      <c r="F13" s="153">
        <v>0</v>
      </c>
      <c r="G13" s="153">
        <v>0</v>
      </c>
      <c r="H13" s="153">
        <f t="shared" si="0"/>
        <v>7</v>
      </c>
    </row>
    <row r="14" spans="3:8" ht="12">
      <c r="C14" s="111" t="s">
        <v>605</v>
      </c>
      <c r="D14" s="111" t="s">
        <v>69</v>
      </c>
      <c r="E14" s="153">
        <v>10</v>
      </c>
      <c r="F14" s="153">
        <v>0</v>
      </c>
      <c r="G14" s="153">
        <v>0</v>
      </c>
      <c r="H14" s="153">
        <f t="shared" si="0"/>
        <v>10</v>
      </c>
    </row>
    <row r="15" spans="2:8" ht="12">
      <c r="B15" s="111" t="s">
        <v>394</v>
      </c>
      <c r="C15" s="111" t="s">
        <v>398</v>
      </c>
      <c r="D15" s="111" t="s">
        <v>657</v>
      </c>
      <c r="E15" s="153">
        <v>21</v>
      </c>
      <c r="F15" s="153">
        <v>0</v>
      </c>
      <c r="G15" s="153">
        <v>0</v>
      </c>
      <c r="H15" s="153">
        <f t="shared" si="0"/>
        <v>21</v>
      </c>
    </row>
    <row r="16" spans="3:8" ht="12">
      <c r="C16" s="111" t="s">
        <v>399</v>
      </c>
      <c r="D16" s="111" t="s">
        <v>11</v>
      </c>
      <c r="E16" s="153">
        <v>9</v>
      </c>
      <c r="F16" s="153">
        <v>0</v>
      </c>
      <c r="G16" s="153">
        <v>0</v>
      </c>
      <c r="H16" s="153">
        <f t="shared" si="0"/>
        <v>9</v>
      </c>
    </row>
    <row r="17" spans="3:8" ht="12">
      <c r="C17" s="111" t="s">
        <v>400</v>
      </c>
      <c r="D17" s="111" t="s">
        <v>747</v>
      </c>
      <c r="E17" s="153">
        <v>2</v>
      </c>
      <c r="F17" s="153">
        <v>0</v>
      </c>
      <c r="G17" s="153">
        <v>0</v>
      </c>
      <c r="H17" s="153">
        <f t="shared" si="0"/>
        <v>2</v>
      </c>
    </row>
    <row r="18" spans="3:8" ht="12">
      <c r="C18" s="111" t="s">
        <v>187</v>
      </c>
      <c r="D18" s="111" t="s">
        <v>12</v>
      </c>
      <c r="E18" s="153">
        <v>1</v>
      </c>
      <c r="F18" s="153">
        <v>0</v>
      </c>
      <c r="G18" s="153">
        <v>0</v>
      </c>
      <c r="H18" s="153">
        <f t="shared" si="0"/>
        <v>1</v>
      </c>
    </row>
    <row r="19" spans="2:8" ht="12">
      <c r="B19" s="111" t="s">
        <v>13</v>
      </c>
      <c r="C19" s="111" t="s">
        <v>410</v>
      </c>
      <c r="D19" s="111" t="s">
        <v>14</v>
      </c>
      <c r="E19" s="153">
        <v>2</v>
      </c>
      <c r="F19" s="153">
        <v>0</v>
      </c>
      <c r="G19" s="153">
        <v>0</v>
      </c>
      <c r="H19" s="153">
        <f t="shared" si="0"/>
        <v>2</v>
      </c>
    </row>
    <row r="20" spans="3:8" ht="12">
      <c r="C20" s="111" t="s">
        <v>411</v>
      </c>
      <c r="D20" s="111" t="s">
        <v>79</v>
      </c>
      <c r="E20" s="153">
        <v>6</v>
      </c>
      <c r="F20" s="153">
        <v>0</v>
      </c>
      <c r="G20" s="153">
        <v>0</v>
      </c>
      <c r="H20" s="153">
        <f t="shared" si="0"/>
        <v>6</v>
      </c>
    </row>
    <row r="21" spans="3:8" ht="12">
      <c r="C21" s="111" t="s">
        <v>413</v>
      </c>
      <c r="D21" s="111" t="s">
        <v>15</v>
      </c>
      <c r="E21" s="153">
        <v>8</v>
      </c>
      <c r="F21" s="153">
        <v>0</v>
      </c>
      <c r="G21" s="153">
        <v>0</v>
      </c>
      <c r="H21" s="153">
        <f t="shared" si="0"/>
        <v>8</v>
      </c>
    </row>
    <row r="22" spans="3:8" ht="12">
      <c r="C22" s="111" t="s">
        <v>598</v>
      </c>
      <c r="D22" s="111" t="s">
        <v>80</v>
      </c>
      <c r="E22" s="153">
        <v>3</v>
      </c>
      <c r="F22" s="153">
        <v>0</v>
      </c>
      <c r="G22" s="153">
        <v>0</v>
      </c>
      <c r="H22" s="153">
        <f t="shared" si="0"/>
        <v>3</v>
      </c>
    </row>
    <row r="23" spans="3:8" ht="12">
      <c r="C23" s="111" t="s">
        <v>414</v>
      </c>
      <c r="D23" s="111" t="s">
        <v>16</v>
      </c>
      <c r="E23" s="153">
        <v>3</v>
      </c>
      <c r="F23" s="153">
        <v>0</v>
      </c>
      <c r="G23" s="153">
        <v>0</v>
      </c>
      <c r="H23" s="153">
        <f t="shared" si="0"/>
        <v>3</v>
      </c>
    </row>
    <row r="24" spans="3:8" ht="12">
      <c r="C24" s="111" t="s">
        <v>418</v>
      </c>
      <c r="D24" s="111" t="s">
        <v>81</v>
      </c>
      <c r="E24" s="153">
        <v>1</v>
      </c>
      <c r="F24" s="153">
        <v>0</v>
      </c>
      <c r="G24" s="153">
        <v>0</v>
      </c>
      <c r="H24" s="153">
        <f t="shared" si="0"/>
        <v>1</v>
      </c>
    </row>
    <row r="25" spans="3:8" ht="12">
      <c r="C25" s="111" t="s">
        <v>419</v>
      </c>
      <c r="D25" s="111" t="s">
        <v>83</v>
      </c>
      <c r="E25" s="153">
        <v>2</v>
      </c>
      <c r="F25" s="153">
        <v>0</v>
      </c>
      <c r="G25" s="153">
        <v>0</v>
      </c>
      <c r="H25" s="153">
        <f t="shared" si="0"/>
        <v>2</v>
      </c>
    </row>
    <row r="26" spans="3:8" ht="12">
      <c r="C26" s="111" t="s">
        <v>84</v>
      </c>
      <c r="D26" s="111" t="s">
        <v>85</v>
      </c>
      <c r="E26" s="153">
        <v>9</v>
      </c>
      <c r="F26" s="153">
        <v>0</v>
      </c>
      <c r="G26" s="153">
        <v>0</v>
      </c>
      <c r="H26" s="153">
        <f t="shared" si="0"/>
        <v>9</v>
      </c>
    </row>
    <row r="27" spans="1:8" ht="12">
      <c r="A27" s="111" t="s">
        <v>584</v>
      </c>
      <c r="E27" s="153">
        <f>SUM(E28:E61)</f>
        <v>201</v>
      </c>
      <c r="F27" s="153">
        <f>SUM(F28:F61)</f>
        <v>8</v>
      </c>
      <c r="G27" s="153">
        <f>SUM(G28:G61)</f>
        <v>25</v>
      </c>
      <c r="H27" s="153">
        <f>SUM(H28:H61)</f>
        <v>234</v>
      </c>
    </row>
    <row r="28" spans="2:8" ht="12">
      <c r="B28" s="111" t="s">
        <v>17</v>
      </c>
      <c r="C28" s="111" t="s">
        <v>427</v>
      </c>
      <c r="D28" s="111" t="s">
        <v>91</v>
      </c>
      <c r="E28" s="153">
        <v>3</v>
      </c>
      <c r="F28" s="153">
        <v>0</v>
      </c>
      <c r="G28" s="153">
        <v>0</v>
      </c>
      <c r="H28" s="153">
        <f aca="true" t="shared" si="1" ref="H28:H61">SUM(E28:G28)</f>
        <v>3</v>
      </c>
    </row>
    <row r="29" spans="3:8" ht="12">
      <c r="C29" s="111" t="s">
        <v>608</v>
      </c>
      <c r="D29" s="111" t="s">
        <v>186</v>
      </c>
      <c r="E29" s="153">
        <v>3</v>
      </c>
      <c r="F29" s="153">
        <v>0</v>
      </c>
      <c r="G29" s="153">
        <v>1</v>
      </c>
      <c r="H29" s="153">
        <f t="shared" si="1"/>
        <v>4</v>
      </c>
    </row>
    <row r="30" spans="2:8" ht="12">
      <c r="B30" s="111" t="s">
        <v>341</v>
      </c>
      <c r="C30" s="111" t="s">
        <v>429</v>
      </c>
      <c r="D30" s="111" t="s">
        <v>94</v>
      </c>
      <c r="E30" s="153">
        <v>9</v>
      </c>
      <c r="F30" s="153">
        <v>0</v>
      </c>
      <c r="G30" s="153">
        <v>0</v>
      </c>
      <c r="H30" s="153">
        <f t="shared" si="1"/>
        <v>9</v>
      </c>
    </row>
    <row r="31" spans="2:8" ht="12">
      <c r="B31" s="111" t="s">
        <v>191</v>
      </c>
      <c r="C31" s="111" t="s">
        <v>158</v>
      </c>
      <c r="D31" s="111" t="s">
        <v>214</v>
      </c>
      <c r="E31" s="153">
        <v>0</v>
      </c>
      <c r="F31" s="153">
        <v>0</v>
      </c>
      <c r="G31" s="153">
        <v>4</v>
      </c>
      <c r="H31" s="153">
        <f t="shared" si="1"/>
        <v>4</v>
      </c>
    </row>
    <row r="32" spans="3:8" ht="12">
      <c r="C32" s="111" t="s">
        <v>493</v>
      </c>
      <c r="D32" s="111" t="s">
        <v>215</v>
      </c>
      <c r="E32" s="153">
        <v>20</v>
      </c>
      <c r="F32" s="153">
        <v>0</v>
      </c>
      <c r="G32" s="153">
        <v>0</v>
      </c>
      <c r="H32" s="153">
        <f t="shared" si="1"/>
        <v>20</v>
      </c>
    </row>
    <row r="33" spans="2:8" ht="12">
      <c r="B33" s="111" t="s">
        <v>342</v>
      </c>
      <c r="C33" s="111" t="s">
        <v>440</v>
      </c>
      <c r="D33" s="111" t="s">
        <v>96</v>
      </c>
      <c r="E33" s="153">
        <v>7</v>
      </c>
      <c r="F33" s="153">
        <v>0</v>
      </c>
      <c r="G33" s="153">
        <v>0</v>
      </c>
      <c r="H33" s="153">
        <f t="shared" si="1"/>
        <v>7</v>
      </c>
    </row>
    <row r="34" spans="3:8" ht="12">
      <c r="C34" s="111" t="s">
        <v>97</v>
      </c>
      <c r="D34" s="111" t="s">
        <v>18</v>
      </c>
      <c r="E34" s="153">
        <v>2</v>
      </c>
      <c r="F34" s="153">
        <v>0</v>
      </c>
      <c r="G34" s="153">
        <v>0</v>
      </c>
      <c r="H34" s="153">
        <f t="shared" si="1"/>
        <v>2</v>
      </c>
    </row>
    <row r="35" spans="3:8" ht="12">
      <c r="C35" s="111" t="s">
        <v>441</v>
      </c>
      <c r="D35" s="111" t="s">
        <v>19</v>
      </c>
      <c r="E35" s="153">
        <v>2</v>
      </c>
      <c r="F35" s="153">
        <v>0</v>
      </c>
      <c r="G35" s="153">
        <v>0</v>
      </c>
      <c r="H35" s="153">
        <f t="shared" si="1"/>
        <v>2</v>
      </c>
    </row>
    <row r="36" spans="2:8" ht="12">
      <c r="B36" s="111" t="s">
        <v>343</v>
      </c>
      <c r="C36" s="111" t="s">
        <v>443</v>
      </c>
      <c r="D36" s="111" t="s">
        <v>99</v>
      </c>
      <c r="E36" s="153">
        <v>0</v>
      </c>
      <c r="F36" s="153">
        <v>0</v>
      </c>
      <c r="G36" s="153">
        <v>13</v>
      </c>
      <c r="H36" s="153">
        <f t="shared" si="1"/>
        <v>13</v>
      </c>
    </row>
    <row r="37" spans="3:8" ht="12">
      <c r="C37" s="111" t="s">
        <v>445</v>
      </c>
      <c r="D37" s="111" t="s">
        <v>101</v>
      </c>
      <c r="E37" s="153">
        <v>1</v>
      </c>
      <c r="F37" s="153">
        <v>0</v>
      </c>
      <c r="G37" s="153">
        <v>0</v>
      </c>
      <c r="H37" s="153">
        <f t="shared" si="1"/>
        <v>1</v>
      </c>
    </row>
    <row r="38" spans="3:8" ht="12">
      <c r="C38" s="111" t="s">
        <v>448</v>
      </c>
      <c r="D38" s="111" t="s">
        <v>103</v>
      </c>
      <c r="E38" s="153">
        <v>9</v>
      </c>
      <c r="F38" s="153">
        <v>0</v>
      </c>
      <c r="G38" s="153">
        <v>0</v>
      </c>
      <c r="H38" s="153">
        <f t="shared" si="1"/>
        <v>9</v>
      </c>
    </row>
    <row r="39" spans="2:8" ht="12">
      <c r="B39" s="111" t="s">
        <v>20</v>
      </c>
      <c r="C39" s="111" t="s">
        <v>461</v>
      </c>
      <c r="D39" s="111" t="s">
        <v>110</v>
      </c>
      <c r="E39" s="153">
        <v>4</v>
      </c>
      <c r="F39" s="153">
        <v>0</v>
      </c>
      <c r="G39" s="153">
        <v>0</v>
      </c>
      <c r="H39" s="153">
        <f t="shared" si="1"/>
        <v>4</v>
      </c>
    </row>
    <row r="40" spans="2:8" ht="12">
      <c r="B40" s="111" t="s">
        <v>345</v>
      </c>
      <c r="C40" s="111" t="s">
        <v>463</v>
      </c>
      <c r="D40" s="111" t="s">
        <v>112</v>
      </c>
      <c r="E40" s="153">
        <v>11</v>
      </c>
      <c r="F40" s="153">
        <v>0</v>
      </c>
      <c r="G40" s="153">
        <v>0</v>
      </c>
      <c r="H40" s="153">
        <f t="shared" si="1"/>
        <v>11</v>
      </c>
    </row>
    <row r="41" spans="2:8" ht="12">
      <c r="B41" s="111" t="s">
        <v>21</v>
      </c>
      <c r="C41" s="111" t="s">
        <v>455</v>
      </c>
      <c r="D41" s="111" t="s">
        <v>118</v>
      </c>
      <c r="E41" s="153">
        <v>10</v>
      </c>
      <c r="F41" s="153">
        <v>0</v>
      </c>
      <c r="G41" s="153">
        <v>0</v>
      </c>
      <c r="H41" s="153">
        <f t="shared" si="1"/>
        <v>10</v>
      </c>
    </row>
    <row r="42" spans="2:8" ht="12">
      <c r="B42" s="111" t="s">
        <v>346</v>
      </c>
      <c r="C42" s="111" t="s">
        <v>465</v>
      </c>
      <c r="D42" s="111" t="s">
        <v>121</v>
      </c>
      <c r="E42" s="153">
        <v>0</v>
      </c>
      <c r="F42" s="153">
        <v>0</v>
      </c>
      <c r="G42" s="153">
        <v>2</v>
      </c>
      <c r="H42" s="153">
        <f t="shared" si="1"/>
        <v>2</v>
      </c>
    </row>
    <row r="43" spans="3:8" ht="12">
      <c r="C43" s="111" t="s">
        <v>466</v>
      </c>
      <c r="D43" s="111" t="s">
        <v>122</v>
      </c>
      <c r="E43" s="153">
        <v>16</v>
      </c>
      <c r="F43" s="153">
        <v>0</v>
      </c>
      <c r="G43" s="153">
        <v>0</v>
      </c>
      <c r="H43" s="153">
        <f t="shared" si="1"/>
        <v>16</v>
      </c>
    </row>
    <row r="44" spans="3:8" ht="12">
      <c r="C44" s="111" t="s">
        <v>467</v>
      </c>
      <c r="D44" s="111" t="s">
        <v>196</v>
      </c>
      <c r="E44" s="153">
        <v>3</v>
      </c>
      <c r="F44" s="153">
        <v>0</v>
      </c>
      <c r="G44" s="153">
        <v>0</v>
      </c>
      <c r="H44" s="153">
        <f t="shared" si="1"/>
        <v>3</v>
      </c>
    </row>
    <row r="45" spans="3:8" ht="12">
      <c r="C45" s="111" t="s">
        <v>197</v>
      </c>
      <c r="D45" s="111" t="s">
        <v>198</v>
      </c>
      <c r="E45" s="153">
        <v>1</v>
      </c>
      <c r="F45" s="153">
        <v>0</v>
      </c>
      <c r="G45" s="153">
        <v>0</v>
      </c>
      <c r="H45" s="153">
        <f t="shared" si="1"/>
        <v>1</v>
      </c>
    </row>
    <row r="46" spans="3:8" ht="12">
      <c r="C46" s="111" t="s">
        <v>469</v>
      </c>
      <c r="D46" s="111" t="s">
        <v>22</v>
      </c>
      <c r="E46" s="153">
        <v>2</v>
      </c>
      <c r="F46" s="153">
        <v>0</v>
      </c>
      <c r="G46" s="153">
        <v>0</v>
      </c>
      <c r="H46" s="153">
        <f t="shared" si="1"/>
        <v>2</v>
      </c>
    </row>
    <row r="47" spans="2:8" ht="12">
      <c r="B47" s="111" t="s">
        <v>349</v>
      </c>
      <c r="C47" s="111" t="s">
        <v>475</v>
      </c>
      <c r="D47" s="111" t="s">
        <v>130</v>
      </c>
      <c r="E47" s="153">
        <v>4</v>
      </c>
      <c r="F47" s="153">
        <v>0</v>
      </c>
      <c r="G47" s="153">
        <v>0</v>
      </c>
      <c r="H47" s="153">
        <f t="shared" si="1"/>
        <v>4</v>
      </c>
    </row>
    <row r="48" spans="3:8" ht="12">
      <c r="C48" s="111" t="s">
        <v>477</v>
      </c>
      <c r="D48" s="111" t="s">
        <v>132</v>
      </c>
      <c r="E48" s="153">
        <v>4</v>
      </c>
      <c r="F48" s="153">
        <v>0</v>
      </c>
      <c r="G48" s="153">
        <v>0</v>
      </c>
      <c r="H48" s="153">
        <f t="shared" si="1"/>
        <v>4</v>
      </c>
    </row>
    <row r="49" spans="3:8" ht="12">
      <c r="C49" s="111" t="s">
        <v>478</v>
      </c>
      <c r="D49" s="111" t="s">
        <v>133</v>
      </c>
      <c r="E49" s="153">
        <v>4</v>
      </c>
      <c r="F49" s="153">
        <v>0</v>
      </c>
      <c r="G49" s="153">
        <v>0</v>
      </c>
      <c r="H49" s="153">
        <f t="shared" si="1"/>
        <v>4</v>
      </c>
    </row>
    <row r="50" spans="2:8" ht="12">
      <c r="B50" s="111" t="s">
        <v>350</v>
      </c>
      <c r="C50" s="111" t="s">
        <v>480</v>
      </c>
      <c r="D50" s="111" t="s">
        <v>134</v>
      </c>
      <c r="E50" s="153">
        <v>10</v>
      </c>
      <c r="F50" s="153">
        <v>0</v>
      </c>
      <c r="G50" s="153">
        <v>0</v>
      </c>
      <c r="H50" s="153">
        <f t="shared" si="1"/>
        <v>10</v>
      </c>
    </row>
    <row r="51" spans="3:8" ht="12">
      <c r="C51" s="111" t="s">
        <v>482</v>
      </c>
      <c r="D51" s="111" t="s">
        <v>136</v>
      </c>
      <c r="E51" s="153">
        <v>2</v>
      </c>
      <c r="F51" s="153">
        <v>0</v>
      </c>
      <c r="G51" s="153">
        <v>0</v>
      </c>
      <c r="H51" s="153">
        <f t="shared" si="1"/>
        <v>2</v>
      </c>
    </row>
    <row r="52" spans="3:8" ht="12">
      <c r="C52" s="111" t="s">
        <v>483</v>
      </c>
      <c r="D52" s="111" t="s">
        <v>137</v>
      </c>
      <c r="E52" s="153">
        <v>4</v>
      </c>
      <c r="F52" s="153">
        <v>0</v>
      </c>
      <c r="G52" s="153">
        <v>0</v>
      </c>
      <c r="H52" s="153">
        <f t="shared" si="1"/>
        <v>4</v>
      </c>
    </row>
    <row r="53" spans="3:8" ht="12">
      <c r="C53" s="111" t="s">
        <v>484</v>
      </c>
      <c r="D53" s="111" t="s">
        <v>138</v>
      </c>
      <c r="E53" s="153">
        <v>3</v>
      </c>
      <c r="F53" s="153">
        <v>0</v>
      </c>
      <c r="G53" s="153">
        <v>0</v>
      </c>
      <c r="H53" s="153">
        <f t="shared" si="1"/>
        <v>3</v>
      </c>
    </row>
    <row r="54" spans="3:8" ht="12">
      <c r="C54" s="111" t="s">
        <v>485</v>
      </c>
      <c r="D54" s="111" t="s">
        <v>139</v>
      </c>
      <c r="E54" s="153">
        <v>4</v>
      </c>
      <c r="F54" s="153">
        <v>0</v>
      </c>
      <c r="G54" s="153">
        <v>0</v>
      </c>
      <c r="H54" s="153">
        <f t="shared" si="1"/>
        <v>4</v>
      </c>
    </row>
    <row r="55" spans="3:8" ht="12">
      <c r="C55" s="111" t="s">
        <v>486</v>
      </c>
      <c r="D55" s="111" t="s">
        <v>140</v>
      </c>
      <c r="E55" s="153">
        <v>0</v>
      </c>
      <c r="F55" s="153">
        <v>8</v>
      </c>
      <c r="G55" s="153">
        <v>5</v>
      </c>
      <c r="H55" s="153">
        <f t="shared" si="1"/>
        <v>13</v>
      </c>
    </row>
    <row r="56" spans="2:8" ht="12">
      <c r="B56" s="111" t="s">
        <v>612</v>
      </c>
      <c r="C56" s="111" t="s">
        <v>437</v>
      </c>
      <c r="D56" s="111" t="s">
        <v>150</v>
      </c>
      <c r="E56" s="153">
        <v>29</v>
      </c>
      <c r="F56" s="153">
        <v>0</v>
      </c>
      <c r="G56" s="153">
        <v>0</v>
      </c>
      <c r="H56" s="153">
        <f t="shared" si="1"/>
        <v>29</v>
      </c>
    </row>
    <row r="57" spans="2:8" ht="12">
      <c r="B57" s="111" t="s">
        <v>351</v>
      </c>
      <c r="C57" s="111" t="s">
        <v>488</v>
      </c>
      <c r="D57" s="111" t="s">
        <v>154</v>
      </c>
      <c r="E57" s="153">
        <v>20</v>
      </c>
      <c r="F57" s="153">
        <v>0</v>
      </c>
      <c r="G57" s="153">
        <v>0</v>
      </c>
      <c r="H57" s="153">
        <f t="shared" si="1"/>
        <v>20</v>
      </c>
    </row>
    <row r="58" spans="3:8" ht="12">
      <c r="C58" s="111" t="s">
        <v>205</v>
      </c>
      <c r="D58" s="111" t="s">
        <v>206</v>
      </c>
      <c r="E58" s="153">
        <v>2</v>
      </c>
      <c r="F58" s="153">
        <v>0</v>
      </c>
      <c r="G58" s="153">
        <v>0</v>
      </c>
      <c r="H58" s="153">
        <f t="shared" si="1"/>
        <v>2</v>
      </c>
    </row>
    <row r="59" spans="2:8" ht="12">
      <c r="B59" s="111" t="s">
        <v>352</v>
      </c>
      <c r="C59" s="111" t="s">
        <v>489</v>
      </c>
      <c r="D59" s="111" t="s">
        <v>155</v>
      </c>
      <c r="E59" s="153">
        <v>4</v>
      </c>
      <c r="F59" s="153">
        <v>0</v>
      </c>
      <c r="G59" s="153">
        <v>0</v>
      </c>
      <c r="H59" s="153">
        <f t="shared" si="1"/>
        <v>4</v>
      </c>
    </row>
    <row r="60" spans="3:8" ht="12">
      <c r="C60" s="111" t="s">
        <v>490</v>
      </c>
      <c r="D60" s="111" t="s">
        <v>156</v>
      </c>
      <c r="E60" s="153">
        <v>4</v>
      </c>
      <c r="F60" s="153">
        <v>0</v>
      </c>
      <c r="G60" s="153">
        <v>0</v>
      </c>
      <c r="H60" s="153">
        <f t="shared" si="1"/>
        <v>4</v>
      </c>
    </row>
    <row r="61" spans="3:8" ht="12">
      <c r="C61" s="111" t="s">
        <v>491</v>
      </c>
      <c r="D61" s="111" t="s">
        <v>23</v>
      </c>
      <c r="E61" s="153">
        <v>4</v>
      </c>
      <c r="F61" s="153">
        <v>0</v>
      </c>
      <c r="G61" s="153">
        <v>0</v>
      </c>
      <c r="H61" s="153">
        <f t="shared" si="1"/>
        <v>4</v>
      </c>
    </row>
    <row r="62" spans="1:8" ht="12">
      <c r="A62" s="111" t="s">
        <v>353</v>
      </c>
      <c r="E62" s="153">
        <f>SUM(E63:E66)</f>
        <v>61</v>
      </c>
      <c r="F62" s="153">
        <f>SUM(F63:F66)</f>
        <v>0</v>
      </c>
      <c r="G62" s="153">
        <f>SUM(G63:G66)</f>
        <v>0</v>
      </c>
      <c r="H62" s="153">
        <f>SUM(H63:H66)</f>
        <v>61</v>
      </c>
    </row>
    <row r="63" spans="2:8" ht="12">
      <c r="B63" s="111" t="s">
        <v>354</v>
      </c>
      <c r="C63" s="111" t="s">
        <v>614</v>
      </c>
      <c r="D63" s="111" t="s">
        <v>748</v>
      </c>
      <c r="E63" s="153">
        <v>2</v>
      </c>
      <c r="F63" s="153">
        <v>0</v>
      </c>
      <c r="G63" s="153">
        <v>0</v>
      </c>
      <c r="H63" s="153">
        <f>SUM(E63:G63)</f>
        <v>2</v>
      </c>
    </row>
    <row r="64" spans="3:8" ht="12">
      <c r="C64" s="111" t="s">
        <v>497</v>
      </c>
      <c r="D64" s="111" t="s">
        <v>749</v>
      </c>
      <c r="E64" s="153">
        <v>21</v>
      </c>
      <c r="F64" s="153">
        <v>0</v>
      </c>
      <c r="G64" s="153">
        <v>0</v>
      </c>
      <c r="H64" s="153">
        <f>SUM(E64:G64)</f>
        <v>21</v>
      </c>
    </row>
    <row r="65" spans="3:8" ht="12">
      <c r="C65" s="111" t="s">
        <v>498</v>
      </c>
      <c r="D65" s="111" t="s">
        <v>222</v>
      </c>
      <c r="E65" s="153">
        <v>9</v>
      </c>
      <c r="F65" s="153">
        <v>0</v>
      </c>
      <c r="G65" s="153">
        <v>0</v>
      </c>
      <c r="H65" s="153">
        <f>SUM(E65:G65)</f>
        <v>9</v>
      </c>
    </row>
    <row r="66" spans="2:8" ht="12">
      <c r="B66" s="111" t="s">
        <v>355</v>
      </c>
      <c r="C66" s="111" t="s">
        <v>502</v>
      </c>
      <c r="D66" s="111" t="s">
        <v>223</v>
      </c>
      <c r="E66" s="153">
        <v>29</v>
      </c>
      <c r="F66" s="153">
        <v>0</v>
      </c>
      <c r="G66" s="153">
        <v>0</v>
      </c>
      <c r="H66" s="153">
        <f>SUM(E66:G66)</f>
        <v>29</v>
      </c>
    </row>
    <row r="67" spans="1:8" ht="12">
      <c r="A67" s="111" t="s">
        <v>357</v>
      </c>
      <c r="E67" s="153">
        <f>SUM(E68:E74)</f>
        <v>37</v>
      </c>
      <c r="F67" s="153">
        <f>SUM(F68:F74)</f>
        <v>16</v>
      </c>
      <c r="G67" s="153">
        <f>SUM(G68:G74)</f>
        <v>13</v>
      </c>
      <c r="H67" s="153">
        <f>SUM(H68:H74)</f>
        <v>66</v>
      </c>
    </row>
    <row r="68" spans="2:8" ht="12">
      <c r="B68" s="111" t="s">
        <v>358</v>
      </c>
      <c r="C68" s="111" t="s">
        <v>516</v>
      </c>
      <c r="D68" s="111" t="s">
        <v>239</v>
      </c>
      <c r="E68" s="153">
        <v>0</v>
      </c>
      <c r="F68" s="153">
        <v>0</v>
      </c>
      <c r="G68" s="153">
        <v>1</v>
      </c>
      <c r="H68" s="153">
        <f aca="true" t="shared" si="2" ref="H68:H74">SUM(E68:G68)</f>
        <v>1</v>
      </c>
    </row>
    <row r="69" spans="3:8" ht="12">
      <c r="C69" s="111" t="s">
        <v>522</v>
      </c>
      <c r="D69" s="111" t="s">
        <v>243</v>
      </c>
      <c r="E69" s="153">
        <v>12</v>
      </c>
      <c r="F69" s="153">
        <v>0</v>
      </c>
      <c r="G69" s="153">
        <v>0</v>
      </c>
      <c r="H69" s="153">
        <f t="shared" si="2"/>
        <v>12</v>
      </c>
    </row>
    <row r="70" spans="2:8" ht="12">
      <c r="B70" s="111" t="s">
        <v>24</v>
      </c>
      <c r="C70" s="111" t="s">
        <v>244</v>
      </c>
      <c r="D70" s="111" t="s">
        <v>245</v>
      </c>
      <c r="E70" s="153">
        <v>18</v>
      </c>
      <c r="F70" s="153">
        <v>0</v>
      </c>
      <c r="G70" s="153">
        <v>0</v>
      </c>
      <c r="H70" s="153">
        <f t="shared" si="2"/>
        <v>18</v>
      </c>
    </row>
    <row r="71" spans="3:8" ht="12">
      <c r="C71" s="111" t="s">
        <v>525</v>
      </c>
      <c r="D71" s="111" t="s">
        <v>246</v>
      </c>
      <c r="E71" s="153">
        <v>3</v>
      </c>
      <c r="F71" s="153">
        <v>0</v>
      </c>
      <c r="G71" s="153">
        <v>10</v>
      </c>
      <c r="H71" s="153">
        <f t="shared" si="2"/>
        <v>13</v>
      </c>
    </row>
    <row r="72" spans="2:8" ht="12">
      <c r="B72" s="111" t="s">
        <v>359</v>
      </c>
      <c r="C72" s="111" t="s">
        <v>54</v>
      </c>
      <c r="D72" s="111" t="s">
        <v>25</v>
      </c>
      <c r="E72" s="153">
        <v>0</v>
      </c>
      <c r="F72" s="153">
        <v>12</v>
      </c>
      <c r="G72" s="153">
        <v>0</v>
      </c>
      <c r="H72" s="153">
        <f t="shared" si="2"/>
        <v>12</v>
      </c>
    </row>
    <row r="73" spans="3:8" ht="12">
      <c r="C73" s="111" t="s">
        <v>617</v>
      </c>
      <c r="D73" s="111" t="s">
        <v>26</v>
      </c>
      <c r="E73" s="153">
        <v>0</v>
      </c>
      <c r="F73" s="153">
        <v>4</v>
      </c>
      <c r="G73" s="153">
        <v>0</v>
      </c>
      <c r="H73" s="153">
        <f t="shared" si="2"/>
        <v>4</v>
      </c>
    </row>
    <row r="74" spans="3:8" ht="12">
      <c r="C74" s="111" t="s">
        <v>526</v>
      </c>
      <c r="D74" s="111" t="s">
        <v>247</v>
      </c>
      <c r="E74" s="153">
        <v>4</v>
      </c>
      <c r="F74" s="153">
        <v>0</v>
      </c>
      <c r="G74" s="153">
        <v>2</v>
      </c>
      <c r="H74" s="153">
        <f t="shared" si="2"/>
        <v>6</v>
      </c>
    </row>
    <row r="75" spans="1:8" ht="12">
      <c r="A75" s="111" t="s">
        <v>360</v>
      </c>
      <c r="E75" s="153">
        <f>SUM(E76:E82)</f>
        <v>36</v>
      </c>
      <c r="F75" s="153">
        <f>SUM(F76:F82)</f>
        <v>0</v>
      </c>
      <c r="G75" s="153">
        <f>SUM(G76:G82)</f>
        <v>0</v>
      </c>
      <c r="H75" s="153">
        <f>SUM(H76:H82)</f>
        <v>36</v>
      </c>
    </row>
    <row r="76" spans="2:8" ht="12">
      <c r="B76" s="111" t="s">
        <v>361</v>
      </c>
      <c r="C76" s="111" t="s">
        <v>530</v>
      </c>
      <c r="D76" s="111" t="s">
        <v>248</v>
      </c>
      <c r="E76" s="153">
        <v>1</v>
      </c>
      <c r="F76" s="153">
        <v>0</v>
      </c>
      <c r="G76" s="153">
        <v>0</v>
      </c>
      <c r="H76" s="153">
        <f aca="true" t="shared" si="3" ref="H76:H82">SUM(E76:G76)</f>
        <v>1</v>
      </c>
    </row>
    <row r="77" spans="2:8" ht="12">
      <c r="B77" s="111" t="s">
        <v>362</v>
      </c>
      <c r="C77" s="111" t="s">
        <v>538</v>
      </c>
      <c r="D77" s="111" t="s">
        <v>252</v>
      </c>
      <c r="E77" s="153">
        <v>8</v>
      </c>
      <c r="F77" s="153">
        <v>0</v>
      </c>
      <c r="G77" s="153">
        <v>0</v>
      </c>
      <c r="H77" s="153">
        <f t="shared" si="3"/>
        <v>8</v>
      </c>
    </row>
    <row r="78" spans="2:8" ht="12">
      <c r="B78" s="111" t="s">
        <v>363</v>
      </c>
      <c r="C78" s="111" t="s">
        <v>541</v>
      </c>
      <c r="D78" s="111" t="s">
        <v>258</v>
      </c>
      <c r="E78" s="153">
        <v>13</v>
      </c>
      <c r="F78" s="153">
        <v>0</v>
      </c>
      <c r="G78" s="153">
        <v>0</v>
      </c>
      <c r="H78" s="153">
        <f t="shared" si="3"/>
        <v>13</v>
      </c>
    </row>
    <row r="79" spans="3:8" ht="12">
      <c r="C79" s="111" t="s">
        <v>543</v>
      </c>
      <c r="D79" s="111" t="s">
        <v>260</v>
      </c>
      <c r="E79" s="153">
        <v>3</v>
      </c>
      <c r="F79" s="153">
        <v>0</v>
      </c>
      <c r="G79" s="153">
        <v>0</v>
      </c>
      <c r="H79" s="153">
        <f t="shared" si="3"/>
        <v>3</v>
      </c>
    </row>
    <row r="80" spans="3:8" ht="12">
      <c r="C80" s="111" t="s">
        <v>618</v>
      </c>
      <c r="D80" s="111" t="s">
        <v>261</v>
      </c>
      <c r="E80" s="153">
        <v>3</v>
      </c>
      <c r="F80" s="153">
        <v>0</v>
      </c>
      <c r="G80" s="153">
        <v>0</v>
      </c>
      <c r="H80" s="153">
        <f t="shared" si="3"/>
        <v>3</v>
      </c>
    </row>
    <row r="81" spans="2:8" ht="12">
      <c r="B81" s="111" t="s">
        <v>364</v>
      </c>
      <c r="C81" s="111" t="s">
        <v>556</v>
      </c>
      <c r="D81" s="111" t="s">
        <v>267</v>
      </c>
      <c r="E81" s="153">
        <v>2</v>
      </c>
      <c r="F81" s="153">
        <v>0</v>
      </c>
      <c r="G81" s="153">
        <v>0</v>
      </c>
      <c r="H81" s="153">
        <f t="shared" si="3"/>
        <v>2</v>
      </c>
    </row>
    <row r="82" spans="3:8" ht="12">
      <c r="C82" s="111" t="s">
        <v>557</v>
      </c>
      <c r="D82" s="111" t="s">
        <v>268</v>
      </c>
      <c r="E82" s="153">
        <v>6</v>
      </c>
      <c r="F82" s="153">
        <v>0</v>
      </c>
      <c r="G82" s="153">
        <v>0</v>
      </c>
      <c r="H82" s="153">
        <f t="shared" si="3"/>
        <v>6</v>
      </c>
    </row>
    <row r="83" spans="1:8" ht="12">
      <c r="A83" s="111" t="s">
        <v>27</v>
      </c>
      <c r="E83" s="153">
        <f>SUM(E84:E86)</f>
        <v>6</v>
      </c>
      <c r="F83" s="153">
        <f>SUM(F84:F86)</f>
        <v>0</v>
      </c>
      <c r="G83" s="153">
        <f>SUM(G84:G86)</f>
        <v>0</v>
      </c>
      <c r="H83" s="153">
        <f>SUM(H84:H86)</f>
        <v>6</v>
      </c>
    </row>
    <row r="84" spans="3:8" ht="12">
      <c r="C84" s="111" t="s">
        <v>563</v>
      </c>
      <c r="D84" s="111" t="s">
        <v>28</v>
      </c>
      <c r="E84" s="153">
        <v>3</v>
      </c>
      <c r="F84" s="153">
        <v>0</v>
      </c>
      <c r="G84" s="153">
        <v>0</v>
      </c>
      <c r="H84" s="153">
        <f>SUM(E84:G84)</f>
        <v>3</v>
      </c>
    </row>
    <row r="85" spans="3:8" ht="12">
      <c r="C85" s="111" t="s">
        <v>568</v>
      </c>
      <c r="D85" s="111" t="s">
        <v>29</v>
      </c>
      <c r="E85" s="153">
        <v>1</v>
      </c>
      <c r="F85" s="153">
        <v>0</v>
      </c>
      <c r="G85" s="153">
        <v>0</v>
      </c>
      <c r="H85" s="153">
        <f>SUM(E85:G85)</f>
        <v>1</v>
      </c>
    </row>
    <row r="86" spans="3:8" ht="12">
      <c r="C86" s="111" t="s">
        <v>64</v>
      </c>
      <c r="D86" s="111" t="s">
        <v>30</v>
      </c>
      <c r="E86" s="153">
        <v>2</v>
      </c>
      <c r="F86" s="153">
        <v>0</v>
      </c>
      <c r="G86" s="153">
        <v>0</v>
      </c>
      <c r="H86" s="153">
        <f>SUM(E86:G86)</f>
        <v>2</v>
      </c>
    </row>
    <row r="87" spans="1:8" ht="12">
      <c r="A87" s="111" t="s">
        <v>368</v>
      </c>
      <c r="E87" s="153">
        <f>SUM(E88:E91)</f>
        <v>86</v>
      </c>
      <c r="F87" s="153">
        <f>SUM(F88:F91)</f>
        <v>5</v>
      </c>
      <c r="G87" s="153">
        <f>SUM(G88:G91)</f>
        <v>0</v>
      </c>
      <c r="H87" s="153">
        <f>SUM(H88:H91)</f>
        <v>91</v>
      </c>
    </row>
    <row r="88" spans="2:8" ht="12">
      <c r="B88" s="111" t="s">
        <v>585</v>
      </c>
      <c r="C88" s="111" t="s">
        <v>575</v>
      </c>
      <c r="D88" s="111" t="s">
        <v>633</v>
      </c>
      <c r="E88" s="153">
        <v>86</v>
      </c>
      <c r="F88" s="153">
        <v>0</v>
      </c>
      <c r="G88" s="153">
        <v>0</v>
      </c>
      <c r="H88" s="153">
        <f>SUM(E88:G88)</f>
        <v>86</v>
      </c>
    </row>
    <row r="89" spans="2:8" ht="12">
      <c r="B89" s="111" t="s">
        <v>31</v>
      </c>
      <c r="C89" s="111" t="s">
        <v>572</v>
      </c>
      <c r="D89" s="111" t="s">
        <v>32</v>
      </c>
      <c r="E89" s="153">
        <v>0</v>
      </c>
      <c r="F89" s="153">
        <v>2</v>
      </c>
      <c r="G89" s="153">
        <v>0</v>
      </c>
      <c r="H89" s="153">
        <f>SUM(E89:G89)</f>
        <v>2</v>
      </c>
    </row>
    <row r="90" spans="3:8" ht="12">
      <c r="C90" s="111" t="s">
        <v>280</v>
      </c>
      <c r="D90" s="111" t="s">
        <v>33</v>
      </c>
      <c r="E90" s="153">
        <v>0</v>
      </c>
      <c r="F90" s="153">
        <v>1</v>
      </c>
      <c r="G90" s="153">
        <v>0</v>
      </c>
      <c r="H90" s="153">
        <f>SUM(E90:G90)</f>
        <v>1</v>
      </c>
    </row>
    <row r="91" spans="2:8" ht="12">
      <c r="B91" s="111" t="s">
        <v>34</v>
      </c>
      <c r="C91" s="111" t="s">
        <v>207</v>
      </c>
      <c r="D91" s="111" t="s">
        <v>35</v>
      </c>
      <c r="E91" s="153">
        <v>0</v>
      </c>
      <c r="F91" s="153">
        <v>2</v>
      </c>
      <c r="G91" s="153">
        <v>0</v>
      </c>
      <c r="H91" s="153">
        <f>SUM(E91:G91)</f>
        <v>2</v>
      </c>
    </row>
  </sheetData>
  <sheetProtection/>
  <printOptions/>
  <pageMargins left="0.5" right="0.5" top="0.5" bottom="0.7" header="0.5" footer="0.5"/>
  <pageSetup horizontalDpi="600" verticalDpi="600" orientation="portrait" r:id="rId1"/>
  <headerFooter alignWithMargins="0">
    <oddFooter>&amp;C&amp;"Times New Roman,Regular"&amp;8-&amp;P+13 -</oddFooter>
  </headerFooter>
  <rowBreaks count="1" manualBreakCount="1">
    <brk id="5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C00000"/>
  </sheetPr>
  <dimension ref="A1:K24"/>
  <sheetViews>
    <sheetView showGridLines="0" zoomScalePageLayoutView="0" workbookViewId="0" topLeftCell="A1">
      <selection activeCell="J45" sqref="J45"/>
    </sheetView>
  </sheetViews>
  <sheetFormatPr defaultColWidth="4.140625" defaultRowHeight="12.75"/>
  <cols>
    <col min="1" max="1" width="2.140625" style="22" customWidth="1"/>
    <col min="2" max="2" width="15.00390625" style="22" customWidth="1"/>
    <col min="3" max="8" width="10.00390625" style="22" customWidth="1"/>
    <col min="9" max="9" width="5.421875" style="22" customWidth="1"/>
    <col min="10" max="10" width="4.140625" style="22" customWidth="1"/>
    <col min="11" max="11" width="5.421875" style="22" customWidth="1"/>
    <col min="12" max="250" width="4.140625" style="22" customWidth="1"/>
    <col min="251" max="16384" width="4.140625" style="22" customWidth="1"/>
  </cols>
  <sheetData>
    <row r="1" spans="1:8" ht="12">
      <c r="A1" s="21" t="s">
        <v>315</v>
      </c>
      <c r="B1" s="21"/>
      <c r="C1" s="21"/>
      <c r="D1" s="21"/>
      <c r="E1" s="21"/>
      <c r="F1" s="21"/>
      <c r="G1" s="21"/>
      <c r="H1" s="21"/>
    </row>
    <row r="2" spans="1:8" ht="12">
      <c r="A2" s="21"/>
      <c r="B2" s="21"/>
      <c r="C2" s="21"/>
      <c r="D2" s="21"/>
      <c r="E2" s="21"/>
      <c r="F2" s="21"/>
      <c r="G2" s="21"/>
      <c r="H2" s="21"/>
    </row>
    <row r="3" spans="1:8" ht="12">
      <c r="A3" s="21" t="s">
        <v>296</v>
      </c>
      <c r="B3" s="21"/>
      <c r="C3" s="21"/>
      <c r="D3" s="21"/>
      <c r="E3" s="21"/>
      <c r="F3" s="21"/>
      <c r="G3" s="21"/>
      <c r="H3" s="21"/>
    </row>
    <row r="5" spans="1:8" ht="12.75" customHeight="1">
      <c r="A5" s="61" t="s">
        <v>586</v>
      </c>
      <c r="B5" s="21"/>
      <c r="C5" s="21"/>
      <c r="D5" s="21"/>
      <c r="E5" s="21"/>
      <c r="F5" s="21"/>
      <c r="G5" s="21"/>
      <c r="H5" s="21"/>
    </row>
    <row r="6" spans="1:8" ht="12.75" customHeight="1">
      <c r="A6" s="61" t="s">
        <v>160</v>
      </c>
      <c r="B6" s="21"/>
      <c r="C6" s="21"/>
      <c r="D6" s="21"/>
      <c r="E6" s="21"/>
      <c r="F6" s="21"/>
      <c r="G6" s="21"/>
      <c r="H6" s="21"/>
    </row>
    <row r="7" spans="3:7" ht="48.75" customHeight="1">
      <c r="C7" s="23" t="s">
        <v>583</v>
      </c>
      <c r="D7" s="24" t="s">
        <v>587</v>
      </c>
      <c r="E7" s="24" t="s">
        <v>588</v>
      </c>
      <c r="F7" s="24" t="s">
        <v>366</v>
      </c>
      <c r="G7" s="24" t="s">
        <v>589</v>
      </c>
    </row>
    <row r="8" spans="3:7" ht="9.75" customHeight="1">
      <c r="C8" s="23" t="s">
        <v>581</v>
      </c>
      <c r="D8" s="24" t="s">
        <v>590</v>
      </c>
      <c r="E8" s="24" t="s">
        <v>590</v>
      </c>
      <c r="F8" s="24" t="s">
        <v>590</v>
      </c>
      <c r="G8" s="24" t="s">
        <v>590</v>
      </c>
    </row>
    <row r="9" spans="1:8" ht="9.75" customHeight="1">
      <c r="A9" s="25"/>
      <c r="C9" s="26" t="s">
        <v>591</v>
      </c>
      <c r="D9" s="27" t="s">
        <v>592</v>
      </c>
      <c r="E9" s="27" t="s">
        <v>592</v>
      </c>
      <c r="F9" s="27" t="s">
        <v>593</v>
      </c>
      <c r="G9" s="27" t="s">
        <v>593</v>
      </c>
      <c r="H9" s="27" t="s">
        <v>286</v>
      </c>
    </row>
    <row r="10" spans="1:8" ht="9.75" customHeight="1">
      <c r="A10" s="25"/>
      <c r="C10" s="26"/>
      <c r="D10" s="27"/>
      <c r="E10" s="27"/>
      <c r="F10" s="27"/>
      <c r="G10" s="27"/>
      <c r="H10" s="27"/>
    </row>
    <row r="11" spans="2:8" ht="12">
      <c r="B11" s="28" t="s">
        <v>294</v>
      </c>
      <c r="C11" s="160">
        <v>3127</v>
      </c>
      <c r="D11" s="160">
        <v>107</v>
      </c>
      <c r="E11" s="160">
        <v>158</v>
      </c>
      <c r="F11" s="160">
        <v>0</v>
      </c>
      <c r="G11" s="160">
        <v>0</v>
      </c>
      <c r="H11" s="161">
        <f>SUM(C11:G11)</f>
        <v>3392</v>
      </c>
    </row>
    <row r="12" spans="2:8" ht="12">
      <c r="B12" s="28" t="s">
        <v>292</v>
      </c>
      <c r="C12" s="160">
        <v>18</v>
      </c>
      <c r="D12" s="160">
        <v>162</v>
      </c>
      <c r="E12" s="160">
        <v>465</v>
      </c>
      <c r="F12" s="160">
        <v>0</v>
      </c>
      <c r="G12" s="160">
        <v>0</v>
      </c>
      <c r="H12" s="161">
        <f>SUM(C12:G12)</f>
        <v>645</v>
      </c>
    </row>
    <row r="13" spans="2:8" ht="12">
      <c r="B13" s="28" t="s">
        <v>291</v>
      </c>
      <c r="C13" s="160">
        <v>0</v>
      </c>
      <c r="D13" s="160">
        <v>77</v>
      </c>
      <c r="E13" s="160">
        <v>694</v>
      </c>
      <c r="F13" s="160">
        <v>0</v>
      </c>
      <c r="G13" s="160">
        <v>0</v>
      </c>
      <c r="H13" s="161">
        <f>SUM(C13:G13)</f>
        <v>771</v>
      </c>
    </row>
    <row r="14" spans="2:8" ht="12">
      <c r="B14" s="28" t="s">
        <v>290</v>
      </c>
      <c r="C14" s="160">
        <v>0</v>
      </c>
      <c r="D14" s="160">
        <v>15</v>
      </c>
      <c r="E14" s="160">
        <v>20</v>
      </c>
      <c r="F14" s="160">
        <v>27</v>
      </c>
      <c r="G14" s="160">
        <v>0</v>
      </c>
      <c r="H14" s="161">
        <f>SUM(C14:G14)</f>
        <v>62</v>
      </c>
    </row>
    <row r="15" spans="2:8" ht="12">
      <c r="B15" s="28" t="s">
        <v>287</v>
      </c>
      <c r="C15" s="160">
        <v>16</v>
      </c>
      <c r="D15" s="160">
        <f>1+20</f>
        <v>21</v>
      </c>
      <c r="E15" s="160">
        <v>12</v>
      </c>
      <c r="F15" s="160">
        <v>0</v>
      </c>
      <c r="G15" s="160">
        <v>0</v>
      </c>
      <c r="H15" s="161">
        <f>SUM(C15:G15)</f>
        <v>49</v>
      </c>
    </row>
    <row r="16" spans="1:8" ht="12">
      <c r="A16" s="177" t="s">
        <v>299</v>
      </c>
      <c r="B16" s="177"/>
      <c r="C16" s="160">
        <f aca="true" t="shared" si="0" ref="C16:H16">SUM(C11:C15)</f>
        <v>3161</v>
      </c>
      <c r="D16" s="160">
        <f t="shared" si="0"/>
        <v>382</v>
      </c>
      <c r="E16" s="160">
        <f t="shared" si="0"/>
        <v>1349</v>
      </c>
      <c r="F16" s="160">
        <f t="shared" si="0"/>
        <v>27</v>
      </c>
      <c r="G16" s="160">
        <f t="shared" si="0"/>
        <v>0</v>
      </c>
      <c r="H16" s="160">
        <f t="shared" si="0"/>
        <v>4919</v>
      </c>
    </row>
    <row r="17" spans="2:8" ht="12">
      <c r="B17" s="28"/>
      <c r="C17" s="160"/>
      <c r="D17" s="160"/>
      <c r="E17" s="160"/>
      <c r="F17" s="160"/>
      <c r="G17" s="160"/>
      <c r="H17" s="160"/>
    </row>
    <row r="18" spans="2:8" ht="12">
      <c r="B18" s="28" t="s">
        <v>288</v>
      </c>
      <c r="C18" s="160">
        <v>0</v>
      </c>
      <c r="D18" s="161">
        <v>0</v>
      </c>
      <c r="E18" s="161">
        <v>0</v>
      </c>
      <c r="F18" s="161">
        <v>324</v>
      </c>
      <c r="G18" s="161">
        <v>202</v>
      </c>
      <c r="H18" s="161">
        <f>SUM(C18:G18)</f>
        <v>526</v>
      </c>
    </row>
    <row r="19" spans="2:8" ht="12">
      <c r="B19" s="28" t="s">
        <v>594</v>
      </c>
      <c r="C19" s="160">
        <v>0</v>
      </c>
      <c r="D19" s="161">
        <v>0</v>
      </c>
      <c r="E19" s="161">
        <v>0</v>
      </c>
      <c r="F19" s="161">
        <v>18</v>
      </c>
      <c r="G19" s="161">
        <v>11</v>
      </c>
      <c r="H19" s="161">
        <f>SUM(C19:G19)</f>
        <v>29</v>
      </c>
    </row>
    <row r="20" spans="2:8" ht="12">
      <c r="B20" s="28" t="s">
        <v>289</v>
      </c>
      <c r="C20" s="160">
        <v>0</v>
      </c>
      <c r="D20" s="161">
        <v>0</v>
      </c>
      <c r="E20" s="161">
        <v>0</v>
      </c>
      <c r="F20" s="161">
        <v>25</v>
      </c>
      <c r="G20" s="161">
        <v>13</v>
      </c>
      <c r="H20" s="161">
        <f>SUM(C20:G20)</f>
        <v>38</v>
      </c>
    </row>
    <row r="21" spans="1:11" ht="12">
      <c r="A21" s="177" t="s">
        <v>298</v>
      </c>
      <c r="B21" s="177"/>
      <c r="C21" s="160">
        <f aca="true" t="shared" si="1" ref="C21:H21">SUM(C18:C20)</f>
        <v>0</v>
      </c>
      <c r="D21" s="160">
        <f t="shared" si="1"/>
        <v>0</v>
      </c>
      <c r="E21" s="160">
        <f t="shared" si="1"/>
        <v>0</v>
      </c>
      <c r="F21" s="160">
        <f t="shared" si="1"/>
        <v>367</v>
      </c>
      <c r="G21" s="160">
        <f t="shared" si="1"/>
        <v>226</v>
      </c>
      <c r="H21" s="160">
        <f t="shared" si="1"/>
        <v>593</v>
      </c>
      <c r="I21" s="29"/>
      <c r="K21" s="78"/>
    </row>
    <row r="22" spans="2:8" ht="12">
      <c r="B22" s="28"/>
      <c r="C22" s="160"/>
      <c r="D22" s="160"/>
      <c r="E22" s="160"/>
      <c r="F22" s="160"/>
      <c r="G22" s="160"/>
      <c r="H22" s="160"/>
    </row>
    <row r="23" spans="1:8" ht="12">
      <c r="A23" s="177" t="s">
        <v>286</v>
      </c>
      <c r="B23" s="177"/>
      <c r="C23" s="161">
        <f aca="true" t="shared" si="2" ref="C23:H23">C21+C16</f>
        <v>3161</v>
      </c>
      <c r="D23" s="161">
        <f t="shared" si="2"/>
        <v>382</v>
      </c>
      <c r="E23" s="161">
        <f t="shared" si="2"/>
        <v>1349</v>
      </c>
      <c r="F23" s="161">
        <f t="shared" si="2"/>
        <v>394</v>
      </c>
      <c r="G23" s="161">
        <f t="shared" si="2"/>
        <v>226</v>
      </c>
      <c r="H23" s="161">
        <f t="shared" si="2"/>
        <v>5512</v>
      </c>
    </row>
    <row r="24" spans="3:8" ht="12">
      <c r="C24" s="30"/>
      <c r="D24" s="30"/>
      <c r="E24" s="30"/>
      <c r="F24" s="30"/>
      <c r="G24" s="30"/>
      <c r="H24" s="30"/>
    </row>
  </sheetData>
  <sheetProtection/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Roman,Regular"&amp;8 - 16 -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Louise Thomas,</cp:lastModifiedBy>
  <cp:lastPrinted>2007-09-18T13:43:20Z</cp:lastPrinted>
  <dcterms:created xsi:type="dcterms:W3CDTF">2004-08-20T19:55:43Z</dcterms:created>
  <dcterms:modified xsi:type="dcterms:W3CDTF">2008-01-08T21:54:09Z</dcterms:modified>
  <cp:category/>
  <cp:version/>
  <cp:contentType/>
  <cp:contentStatus/>
</cp:coreProperties>
</file>