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20" windowHeight="4155" tabRatio="746" activeTab="0"/>
  </bookViews>
  <sheets>
    <sheet name="Tbl Contents" sheetId="1" r:id="rId1"/>
    <sheet name="Pg 1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localSheetId="1" hidden="1">{"'NewClAdm'!$A$1:$H$50"}</definedName>
    <definedName name="HTML_Control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localSheetId="1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2">'All_ Ethnic'!$A$1:$N$45</definedName>
    <definedName name="_xlnm.Print_Area" localSheetId="3">'Dept'!$A$1:$O$54</definedName>
    <definedName name="_xlnm.Print_Area" localSheetId="8">'New_Class_Adm'!$A$1:$H$23</definedName>
    <definedName name="_xlnm.Print_Area" localSheetId="5">'New_Ethnic'!$A$1:$N$45</definedName>
    <definedName name="_xlnm.Print_Area" localSheetId="1">'Pg 1'!$A$1:$O$40</definedName>
    <definedName name="_xlnm.Print_Area" localSheetId="4">'Sequence'!$A$6:$M$318</definedName>
    <definedName name="_xlnm.Print_Titles" localSheetId="7">'New Grad'!$1:$5</definedName>
    <definedName name="_xlnm.Print_Titles" localSheetId="6">'New Undergrad'!$1:$6</definedName>
    <definedName name="_xlnm.Print_Titles" localSheetId="4">'Sequence'!$1:$5</definedName>
  </definedNames>
  <calcPr fullCalcOnLoad="1"/>
</workbook>
</file>

<file path=xl/sharedStrings.xml><?xml version="1.0" encoding="utf-8"?>
<sst xmlns="http://schemas.openxmlformats.org/spreadsheetml/2006/main" count="1404" uniqueCount="729">
  <si>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</si>
  <si>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</si>
  <si>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</si>
  <si>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</si>
  <si>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</si>
  <si>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</si>
  <si>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</si>
  <si>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Uncl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</si>
  <si>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</si>
  <si>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</si>
  <si>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</si>
  <si>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</si>
  <si>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</si>
  <si>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</si>
  <si>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</si>
  <si>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</si>
  <si>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</si>
  <si>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</si>
  <si>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Non-Degree Seeking (no CIP)</t>
  </si>
  <si>
    <t>Other</t>
  </si>
  <si>
    <t>Fine Arts</t>
  </si>
  <si>
    <t>Education</t>
  </si>
  <si>
    <t>Business</t>
  </si>
  <si>
    <t>Table 3</t>
  </si>
  <si>
    <t>Illinois State University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</si>
  <si>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</si>
  <si>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</si>
  <si>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</si>
  <si>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</si>
  <si>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</si>
  <si>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</si>
  <si>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</si>
  <si>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</si>
  <si>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</si>
  <si>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</si>
  <si>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</si>
  <si>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</si>
  <si>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</si>
  <si>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</si>
  <si>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</si>
  <si>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</si>
  <si>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</si>
  <si>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</si>
  <si>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</si>
  <si>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</si>
  <si>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</si>
  <si>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</si>
  <si>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</si>
  <si>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</si>
  <si>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</si>
  <si>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</si>
  <si>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</si>
  <si>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</si>
  <si>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</si>
  <si>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</si>
  <si>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Undergrad Total</t>
  </si>
  <si>
    <t>Unclassified</t>
  </si>
  <si>
    <t>Graduate Total</t>
  </si>
  <si>
    <t>Certificate</t>
  </si>
  <si>
    <t>Doctoral</t>
  </si>
  <si>
    <t>* Full-time is based on 12 credit hours for undergraduates; 9 credit hours for graduate students</t>
  </si>
  <si>
    <t>On-Campus Students by Racial/Ethnic Designation, Gender and Class Level</t>
  </si>
  <si>
    <t>Univ.</t>
  </si>
  <si>
    <t>Unclass.</t>
  </si>
  <si>
    <t>All Students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</si>
  <si>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</si>
  <si>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</si>
  <si>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</si>
  <si>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</si>
  <si>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</si>
  <si>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</si>
  <si>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</si>
  <si>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</si>
  <si>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</si>
  <si>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</si>
  <si>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</si>
  <si>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</si>
  <si>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</si>
  <si>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</si>
  <si>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</si>
  <si>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</si>
  <si>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</si>
  <si>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</si>
  <si>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</si>
  <si>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</si>
  <si>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</si>
  <si>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</si>
  <si>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</si>
  <si>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</si>
  <si>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</si>
  <si>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</si>
  <si>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</si>
  <si>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</si>
  <si>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</si>
  <si>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</si>
  <si>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</si>
  <si>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>2008 Fall Semester</t>
  </si>
  <si>
    <t>Fall 2008 (On-Campus)</t>
  </si>
  <si>
    <t>Fall 2008 On-Campus New Graduate Students by Major/Sequence</t>
  </si>
  <si>
    <t>Fall 2008 On-Campus New Undergraduate Students by Department and Major/Sequence</t>
  </si>
  <si>
    <t>Fall 2008</t>
  </si>
  <si>
    <t>Fall 2008 On-Campus Enrollment by Department, Major/Sequence and Class Level</t>
  </si>
  <si>
    <t>Fall 2008 On-Campus Enrollment by College, Department and Class Level</t>
  </si>
  <si>
    <t>Census Day (September 2, 2008)</t>
  </si>
  <si>
    <t xml:space="preserve">Agribusiness                                                                                                                                                    </t>
  </si>
  <si>
    <t xml:space="preserve">Agribusiness - Agriscience                                                                                                                                      </t>
  </si>
  <si>
    <t xml:space="preserve">Agricultural Science                                                                                                                                            </t>
  </si>
  <si>
    <t xml:space="preserve">Agriculture                                                                                                                                                     </t>
  </si>
  <si>
    <t xml:space="preserve">Agriculture - Agribusiness                                                                                                                                      </t>
  </si>
  <si>
    <t xml:space="preserve">Agriculture - Horticulture                                                                                                                                      </t>
  </si>
  <si>
    <t xml:space="preserve">Agriculture Education                                                                                                                                           </t>
  </si>
  <si>
    <t xml:space="preserve">Agriculture Industry Management                                                                                                                                 </t>
  </si>
  <si>
    <t xml:space="preserve">Criminal Justice Sciences     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</si>
  <si>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</si>
  <si>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</si>
  <si>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 xml:space="preserve">Family &amp; Consumer Sciences                                                                                                                                      </t>
  </si>
  <si>
    <t xml:space="preserve">Health Sciences               </t>
  </si>
  <si>
    <t xml:space="preserve">Clinical Laboratory Science                                                                                                                                     </t>
  </si>
  <si>
    <t xml:space="preserve">Community Health Education                                                                                                                                      </t>
  </si>
  <si>
    <t xml:space="preserve">Environmental Health                                                                                                                                            </t>
  </si>
  <si>
    <t xml:space="preserve">Health Information Management                                                                                                                                   </t>
  </si>
  <si>
    <t xml:space="preserve">Safety                                                                                                                                                          </t>
  </si>
  <si>
    <t xml:space="preserve">School Health Education                                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</si>
  <si>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                           </t>
  </si>
  <si>
    <t xml:space="preserve">Computer Science - General Computer Science                                                                                                                     </t>
  </si>
  <si>
    <t xml:space="preserve">Information Systems                                                                                                                                             </t>
  </si>
  <si>
    <t xml:space="preserve">Information Systems - Systems Development                                                                                                                       </t>
  </si>
  <si>
    <t xml:space="preserve">Telecommunications Management                                                                                                                                   </t>
  </si>
  <si>
    <t xml:space="preserve">Athletic Training                                                                                                                                               </t>
  </si>
  <si>
    <t xml:space="preserve">Exercise Science                                                                                                                                                </t>
  </si>
  <si>
    <t xml:space="preserve">Kinesiology &amp; Recreation                                                                                                                                        </t>
  </si>
  <si>
    <t xml:space="preserve">Physical Education                                                                                                                                              </t>
  </si>
  <si>
    <t xml:space="preserve">Physical Education Teacher Education K-12                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</si>
  <si>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</si>
  <si>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</si>
  <si>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 xml:space="preserve">Industrial Technology                                                                                                                                           </t>
  </si>
  <si>
    <t xml:space="preserve">Renewable Energy - Technical                                                                                                                                    </t>
  </si>
  <si>
    <t xml:space="preserve">Technology                           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</si>
  <si>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</si>
  <si>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</si>
  <si>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</si>
  <si>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>Biochemistry Molecular Biology</t>
  </si>
  <si>
    <t xml:space="preserve">Biochemistry/Molecular Biology                                                                                                                                  </t>
  </si>
  <si>
    <t xml:space="preserve">Biological Sciences           </t>
  </si>
  <si>
    <t xml:space="preserve">Biological Sciences                 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</si>
  <si>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</si>
  <si>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</si>
  <si>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Conservation Biology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</si>
  <si>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</si>
  <si>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Chemistry                     </t>
  </si>
  <si>
    <t xml:space="preserve">Chemistry                                                                                                                                                       </t>
  </si>
  <si>
    <t xml:space="preserve">Chemistry Teacher Education                                                                                                                                     </t>
  </si>
  <si>
    <t xml:space="preserve">Doctor of Audiology                                                                                                                                             </t>
  </si>
  <si>
    <t xml:space="preserve">Speech Pathology &amp; Audiology                                                                                                                                    </t>
  </si>
  <si>
    <t xml:space="preserve">Economics                     </t>
  </si>
  <si>
    <t xml:space="preserve">Applied Economics                      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</si>
  <si>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</si>
  <si>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 xml:space="preserve">English                       </t>
  </si>
  <si>
    <t xml:space="preserve">English                                                                                                                                                         </t>
  </si>
  <si>
    <t xml:space="preserve">English Publishing Studies                                                                                                                                      </t>
  </si>
  <si>
    <t xml:space="preserve">English Studies                                                                                                                                                 </t>
  </si>
  <si>
    <t xml:space="preserve">English Teacher Education                                                                                                                                       </t>
  </si>
  <si>
    <t xml:space="preserve">Professional Writing                                                                                                                                            </t>
  </si>
  <si>
    <t xml:space="preserve">The Teaching of Writing                                                                                                                                         </t>
  </si>
  <si>
    <t xml:space="preserve">Writing                                                                                                                                                         </t>
  </si>
  <si>
    <t xml:space="preserve">Geography - Geology           </t>
  </si>
  <si>
    <t xml:space="preserve">Earth &amp; Space Science Education                                                                                                                                 </t>
  </si>
  <si>
    <t xml:space="preserve">Geography                                                                                                                                                       </t>
  </si>
  <si>
    <t xml:space="preserve">Geography Teacher Education                                                                                                                                     </t>
  </si>
  <si>
    <t xml:space="preserve">Geology                                                                                                                                                         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</si>
  <si>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</si>
  <si>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</si>
  <si>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 xml:space="preserve">History                                                                                                                                                         </t>
  </si>
  <si>
    <t xml:space="preserve">History Teacher Education                                                                                                                                       </t>
  </si>
  <si>
    <t xml:space="preserve">History-Social Sciences Teacher Certification                                                                                                                   </t>
  </si>
  <si>
    <t xml:space="preserve">Social Sciences Education                                                                                                                                       </t>
  </si>
  <si>
    <t xml:space="preserve">French                                                                                                                                                          </t>
  </si>
  <si>
    <t xml:space="preserve">French Teacher Education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</si>
  <si>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          </t>
  </si>
  <si>
    <t xml:space="preserve">German Teacher Education                                                                                                                                        </t>
  </si>
  <si>
    <t xml:space="preserve">Languages, Literatures, and Cultures                                                                                                                            </t>
  </si>
  <si>
    <t xml:space="preserve">Spanish                                                                                                                                                         </t>
  </si>
  <si>
    <t xml:space="preserve">Spanish Teacher Education                                                                                                                                       </t>
  </si>
  <si>
    <t xml:space="preserve">Mathematics                   </t>
  </si>
  <si>
    <t xml:space="preserve">Mathematics                                                                                                                                                     </t>
  </si>
  <si>
    <t xml:space="preserve">Mathematics - Actuarial Science                                                                                                                                 </t>
  </si>
  <si>
    <t xml:space="preserve">Mathematics - Biomathematics                                                                                                                                    </t>
  </si>
  <si>
    <t xml:space="preserve">Mathematics - Statistics                                                                                                                                        </t>
  </si>
  <si>
    <t xml:space="preserve">Mathematics Education                                                                                                                                           </t>
  </si>
  <si>
    <t xml:space="preserve">Mathematics Teacher Education                                                                                                                                   </t>
  </si>
  <si>
    <t xml:space="preserve">Philosophy                    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</si>
  <si>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</si>
  <si>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</si>
  <si>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 xml:space="preserve">Physics                                                                                                                                                         </t>
  </si>
  <si>
    <t xml:space="preserve">Physics - Computer Physics                                                                                                                                      </t>
  </si>
  <si>
    <t xml:space="preserve">Physics - Engineering Physics                                                                                                                                   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</si>
  <si>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</si>
  <si>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</si>
  <si>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 xml:space="preserve">Political Science                                                                                                                                               </t>
  </si>
  <si>
    <t xml:space="preserve">Political Science - Global Politics and Culture                                                                                                                 </t>
  </si>
  <si>
    <t xml:space="preserve">Political Science - Global Studies                                                                                                                              </t>
  </si>
  <si>
    <t xml:space="preserve">Political Science - Public Service                                                                                                                              </t>
  </si>
  <si>
    <t xml:space="preserve">Psychology                    </t>
  </si>
  <si>
    <t xml:space="preserve">Clinical-Counseling Psychology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</si>
  <si>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</si>
  <si>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</si>
  <si>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</si>
  <si>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Psychology                                 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</si>
  <si>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</si>
  <si>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School Psychology                                                                                                                                               </t>
  </si>
  <si>
    <t xml:space="preserve">School of Communication       </t>
  </si>
  <si>
    <t xml:space="preserve">Communication                                                                                                                                                   </t>
  </si>
  <si>
    <t xml:space="preserve">Communication Studies                                                                                                                                           </t>
  </si>
  <si>
    <t xml:space="preserve">Communication Studies - Interpersonal                                                                                                                           </t>
  </si>
  <si>
    <t xml:space="preserve">Communication Studies Teacher Education                                                                                                                         </t>
  </si>
  <si>
    <t xml:space="preserve">Journalism - Broadcast Journalism                                                                                                                               </t>
  </si>
  <si>
    <t xml:space="preserve">Journalism - News Editorial                                                                                                                                     </t>
  </si>
  <si>
    <t xml:space="preserve">Journalism - Visual Communication                                                                                                                               </t>
  </si>
  <si>
    <t xml:space="preserve">Mass Communication                                                                                                                                              </t>
  </si>
  <si>
    <t xml:space="preserve">Mass Communication - Interactive Media                                                                                                                          </t>
  </si>
  <si>
    <t xml:space="preserve">Mass Communication - Radio                                                                                                                                      </t>
  </si>
  <si>
    <t xml:space="preserve">Mass Communication - Television                                                                                                                                 </t>
  </si>
  <si>
    <t xml:space="preserve">School of Social Work         </t>
  </si>
  <si>
    <t xml:space="preserve">Bachelor of Social Work                                                                                                                                         </t>
  </si>
  <si>
    <t xml:space="preserve">Social Work                                                                                                                                                     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</si>
  <si>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</si>
  <si>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</si>
  <si>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 xml:space="preserve">Anthropology                                                                                                                                                    </t>
  </si>
  <si>
    <t xml:space="preserve">Historical Archaeology                                                                                                                                          </t>
  </si>
  <si>
    <t xml:space="preserve">Social Aspects of Aging - Graduate Certificate                                                                                                                  </t>
  </si>
  <si>
    <t xml:space="preserve">Sociology                                                                                                                                                       </t>
  </si>
  <si>
    <t xml:space="preserve">Women's and Gender Studies    </t>
  </si>
  <si>
    <t xml:space="preserve">Accounting                    </t>
  </si>
  <si>
    <t xml:space="preserve">Accountancy                                                                                                                                                     </t>
  </si>
  <si>
    <t xml:space="preserve">Accountancy (BS/MPA)                                                                                                                                            </t>
  </si>
  <si>
    <t xml:space="preserve">Accounting - Accounting Information Systems                                                                                                                     </t>
  </si>
  <si>
    <t xml:space="preserve">Accounting - Business Information Systems                                                                                                                       </t>
  </si>
  <si>
    <t xml:space="preserve">Accounting - Career Specialty                                                                                                                                   </t>
  </si>
  <si>
    <t xml:space="preserve">Accounting - Financial Accounting                                                                                                                               </t>
  </si>
  <si>
    <t xml:space="preserve">Business Information Systems                                                                                                                                    </t>
  </si>
  <si>
    <t xml:space="preserve">Dean of Business              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</si>
  <si>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</si>
  <si>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</si>
  <si>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 xml:space="preserve">Finance - General Finance                                                                                                                                       </t>
  </si>
  <si>
    <t xml:space="preserve">Insurance                                                                                                                                                       </t>
  </si>
  <si>
    <t xml:space="preserve">Insurance - Business Information Systems                                                                                                                        </t>
  </si>
  <si>
    <t xml:space="preserve">Insurance - General Insurance                                                                                                                                   </t>
  </si>
  <si>
    <t xml:space="preserve">Business Administration                                                                                                                                         </t>
  </si>
  <si>
    <t xml:space="preserve">International Business                                                                                                                                          </t>
  </si>
  <si>
    <t xml:space="preserve">Management - Human Resource Management                                                                                                                          </t>
  </si>
  <si>
    <t xml:space="preserve">Management - Organizational Leadership                                                                                                                          </t>
  </si>
  <si>
    <t xml:space="preserve">Marketing                     </t>
  </si>
  <si>
    <t xml:space="preserve">Business Teacher Education                                                                                                                                      </t>
  </si>
  <si>
    <t xml:space="preserve">Marketing                                                                                                                                                       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</si>
  <si>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</si>
  <si>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</si>
  <si>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 xml:space="preserve">Curriculum &amp; Instruction                                                                                                                                        </t>
  </si>
  <si>
    <t xml:space="preserve">Early Childhood Education                                                                                                                                       </t>
  </si>
  <si>
    <t xml:space="preserve">Elementary Education                                                                                                                                            </t>
  </si>
  <si>
    <t xml:space="preserve">Middle Level Teacher Education                                                                                                                                  </t>
  </si>
  <si>
    <t xml:space="preserve">College Student Personnel Administration                                         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</si>
  <si>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</si>
  <si>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</si>
  <si>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 xml:space="preserve">Special Education                                                                                                                                               </t>
  </si>
  <si>
    <t xml:space="preserve">Dean of Fine Arts             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</si>
  <si>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</si>
  <si>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</si>
  <si>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 xml:space="preserve">Art                                                                                                                                                             </t>
  </si>
  <si>
    <t xml:space="preserve">Art - Visual Culture                                                                                                                                            </t>
  </si>
  <si>
    <t xml:space="preserve">Art Education                                                                                                                                                   </t>
  </si>
  <si>
    <t xml:space="preserve">Art Graphic Design                                                                                                                                              </t>
  </si>
  <si>
    <t xml:space="preserve">Art Teacher Education                                                                                                                                           </t>
  </si>
  <si>
    <t xml:space="preserve">Bachelor of Fine Arts-Art                                                                                                                                       </t>
  </si>
  <si>
    <t xml:space="preserve">General Art                                                                                                                                                     </t>
  </si>
  <si>
    <t xml:space="preserve">Master of Fine Arts                                                                                                                                             </t>
  </si>
  <si>
    <t xml:space="preserve">Studio Arts                                                                                                                                                     </t>
  </si>
  <si>
    <t xml:space="preserve">School of Music               </t>
  </si>
  <si>
    <t xml:space="preserve">Bachelor of Music - Composition                                                                                                                                 </t>
  </si>
  <si>
    <t xml:space="preserve">Bachelor of Music - Music Therapy                                                                                                                               </t>
  </si>
  <si>
    <t xml:space="preserve">Bachelor of Music - Voice Performance                                                                                                                           </t>
  </si>
  <si>
    <t xml:space="preserve">Master of Music Education                                                                                                                                       </t>
  </si>
  <si>
    <t xml:space="preserve">Music Composition                                                                                                                                               </t>
  </si>
  <si>
    <t xml:space="preserve">Music Conducting                                                                                                                                                </t>
  </si>
  <si>
    <t xml:space="preserve">Music Performance                                                                                                                                               </t>
  </si>
  <si>
    <t xml:space="preserve">Music Therapy                                                                                                                                                   </t>
  </si>
  <si>
    <t xml:space="preserve">Music-Liberal Arts BA/BS                                                                                                                                        </t>
  </si>
  <si>
    <t xml:space="preserve">Music-Liberal Arts BA/BS - Music Business                                                                                                                       </t>
  </si>
  <si>
    <t xml:space="preserve">Music-Liberal Arts BA/BS - Musical Theatre                                                                                                                      </t>
  </si>
  <si>
    <t xml:space="preserve">School of Theatre             </t>
  </si>
  <si>
    <t xml:space="preserve">Master of Fine Arts/Theatre                                                                                                                                     </t>
  </si>
  <si>
    <t xml:space="preserve">Theatre                                                                                                                                                         </t>
  </si>
  <si>
    <t xml:space="preserve">Theatre - Acting                                                                                                                                                </t>
  </si>
  <si>
    <t xml:space="preserve">Theatre - Dance Education                                                                                                                                       </t>
  </si>
  <si>
    <t xml:space="preserve">Theatre - Dance Performance                                                                                                                                     </t>
  </si>
  <si>
    <t xml:space="preserve">Theatre - Design/Production                                                                                                                                     </t>
  </si>
  <si>
    <t xml:space="preserve">Theatre - Theatre Education                                                                                                                                     </t>
  </si>
  <si>
    <t xml:space="preserve">Theatre - Theatre Studies                                                                                                                                       </t>
  </si>
  <si>
    <t xml:space="preserve">Nursing (BSN) - Prelicensure                                                                                                                                    </t>
  </si>
  <si>
    <t xml:space="preserve">Nursing (BSN) - Prelicensure Early Admit                                                                                                                        </t>
  </si>
  <si>
    <t xml:space="preserve">Nursing (MSN) - Clinical Nurse Leader                                                                                                                           </t>
  </si>
  <si>
    <t xml:space="preserve">Nursing (MSN) - Family Nurse Practitioner                                                                                                                       </t>
  </si>
  <si>
    <t xml:space="preserve">Nursing (Ph.D.)                                                                                                                                                 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</si>
  <si>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</si>
  <si>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</si>
  <si>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 xml:space="preserve">Interdisciplinary Studies - Arts &amp; Sciences                                                                                                                     </t>
  </si>
  <si>
    <t xml:space="preserve">Interdisciplinary Studies - Individualized                                                                                                                      </t>
  </si>
  <si>
    <t xml:space="preserve">Unclassified                                                                                                                                                    </t>
  </si>
  <si>
    <t xml:space="preserve">Undeclared                                                                                                                                                      </t>
  </si>
  <si>
    <t xml:space="preserve">Undeclared (p)                                                                                                                                                  </t>
  </si>
  <si>
    <t xml:space="preserve">University Studies                                                                                                                                              </t>
  </si>
  <si>
    <t>1-0</t>
  </si>
  <si>
    <t>1-1</t>
  </si>
  <si>
    <t>1-2</t>
  </si>
  <si>
    <t>1-3</t>
  </si>
  <si>
    <t>137-0</t>
  </si>
  <si>
    <t>137-1</t>
  </si>
  <si>
    <t>1-4</t>
  </si>
  <si>
    <t>1-6</t>
  </si>
  <si>
    <t>1-90</t>
  </si>
  <si>
    <t>37-0</t>
  </si>
  <si>
    <t>37-1</t>
  </si>
  <si>
    <t>37-2</t>
  </si>
  <si>
    <t>87-0</t>
  </si>
  <si>
    <t>24-0</t>
  </si>
  <si>
    <t>24-10</t>
  </si>
  <si>
    <t>24-3</t>
  </si>
  <si>
    <t>24-4</t>
  </si>
  <si>
    <t>24-8</t>
  </si>
  <si>
    <t>24-9</t>
  </si>
  <si>
    <t>24-90</t>
  </si>
  <si>
    <t>30-0</t>
  </si>
  <si>
    <t>35-2</t>
  </si>
  <si>
    <t>35-90</t>
  </si>
  <si>
    <t>81-0</t>
  </si>
  <si>
    <t>86-0</t>
  </si>
  <si>
    <t>91-0</t>
  </si>
  <si>
    <t>105-0</t>
  </si>
  <si>
    <t>129-1</t>
  </si>
  <si>
    <t>129-3</t>
  </si>
  <si>
    <t>129-4</t>
  </si>
  <si>
    <t>129-5</t>
  </si>
  <si>
    <t>139-0</t>
  </si>
  <si>
    <t>139-1</t>
  </si>
  <si>
    <t>139-2</t>
  </si>
  <si>
    <t>139-3</t>
  </si>
  <si>
    <t>139-4</t>
  </si>
  <si>
    <t>29-0</t>
  </si>
  <si>
    <t>29-10</t>
  </si>
  <si>
    <t>29-6</t>
  </si>
  <si>
    <t>29-7</t>
  </si>
  <si>
    <t>174-0</t>
  </si>
  <si>
    <t>175-0</t>
  </si>
  <si>
    <t>74-0</t>
  </si>
  <si>
    <t>74-90</t>
  </si>
  <si>
    <t>75-0</t>
  </si>
  <si>
    <t>75-10</t>
  </si>
  <si>
    <t>75-11</t>
  </si>
  <si>
    <t>75-5</t>
  </si>
  <si>
    <t>75-7</t>
  </si>
  <si>
    <t>75-8</t>
  </si>
  <si>
    <t>75-9</t>
  </si>
  <si>
    <t>85-4</t>
  </si>
  <si>
    <t>85-7</t>
  </si>
  <si>
    <t>125-0</t>
  </si>
  <si>
    <t>126-1</t>
  </si>
  <si>
    <t>126-2</t>
  </si>
  <si>
    <t>135-0</t>
  </si>
  <si>
    <t>135-1</t>
  </si>
  <si>
    <t>135-2</t>
  </si>
  <si>
    <t>135-3</t>
  </si>
  <si>
    <t>235-20</t>
  </si>
  <si>
    <t>236-20</t>
  </si>
  <si>
    <t>25-0</t>
  </si>
  <si>
    <t>25-2</t>
  </si>
  <si>
    <t>25-3</t>
  </si>
  <si>
    <t>25-4</t>
  </si>
  <si>
    <t>25-5</t>
  </si>
  <si>
    <t>25-90</t>
  </si>
  <si>
    <t>130-0</t>
  </si>
  <si>
    <t>3-0</t>
  </si>
  <si>
    <t>3-11</t>
  </si>
  <si>
    <t>3-2</t>
  </si>
  <si>
    <t>3-3</t>
  </si>
  <si>
    <t>3-8</t>
  </si>
  <si>
    <t>3-9</t>
  </si>
  <si>
    <t>3-90</t>
  </si>
  <si>
    <t>73-0</t>
  </si>
  <si>
    <t>73-90</t>
  </si>
  <si>
    <t>162-0</t>
  </si>
  <si>
    <t>62-0</t>
  </si>
  <si>
    <t>62-1</t>
  </si>
  <si>
    <t>62-2</t>
  </si>
  <si>
    <t>142-0</t>
  </si>
  <si>
    <t>142-1</t>
  </si>
  <si>
    <t>142-2</t>
  </si>
  <si>
    <t>142-3</t>
  </si>
  <si>
    <t>42-0</t>
  </si>
  <si>
    <t>109-0</t>
  </si>
  <si>
    <t>21-0</t>
  </si>
  <si>
    <t>21-1</t>
  </si>
  <si>
    <t>21-2</t>
  </si>
  <si>
    <t>219-20</t>
  </si>
  <si>
    <t>221-30</t>
  </si>
  <si>
    <t>9-0</t>
  </si>
  <si>
    <t>9-1</t>
  </si>
  <si>
    <t>9-90</t>
  </si>
  <si>
    <t>17-0</t>
  </si>
  <si>
    <t>17-90</t>
  </si>
  <si>
    <t>18-0</t>
  </si>
  <si>
    <t>18-90</t>
  </si>
  <si>
    <t>61-0</t>
  </si>
  <si>
    <t>32-0</t>
  </si>
  <si>
    <t>43-0</t>
  </si>
  <si>
    <t>43-90</t>
  </si>
  <si>
    <t>43-91</t>
  </si>
  <si>
    <t>12-0</t>
  </si>
  <si>
    <t>12-90</t>
  </si>
  <si>
    <t>13-0</t>
  </si>
  <si>
    <t>13-90</t>
  </si>
  <si>
    <t>14-0</t>
  </si>
  <si>
    <t>15-0</t>
  </si>
  <si>
    <t>15-90</t>
  </si>
  <si>
    <t>127-0</t>
  </si>
  <si>
    <t>27-0</t>
  </si>
  <si>
    <t>27-1</t>
  </si>
  <si>
    <t>27-2</t>
  </si>
  <si>
    <t>27-4</t>
  </si>
  <si>
    <t>27-90</t>
  </si>
  <si>
    <t>27-92</t>
  </si>
  <si>
    <t>6-0</t>
  </si>
  <si>
    <t>72-0</t>
  </si>
  <si>
    <t>72-1</t>
  </si>
  <si>
    <t>72-2</t>
  </si>
  <si>
    <t>72-90</t>
  </si>
  <si>
    <t>44-0</t>
  </si>
  <si>
    <t>44-1</t>
  </si>
  <si>
    <t>44-2</t>
  </si>
  <si>
    <t>44-3</t>
  </si>
  <si>
    <t>44-4</t>
  </si>
  <si>
    <t>44-6</t>
  </si>
  <si>
    <t>180-0</t>
  </si>
  <si>
    <t>8-0</t>
  </si>
  <si>
    <t>8-1</t>
  </si>
  <si>
    <t>8-2</t>
  </si>
  <si>
    <t>8-4</t>
  </si>
  <si>
    <t>8-7</t>
  </si>
  <si>
    <t>93-0</t>
  </si>
  <si>
    <t>151-1</t>
  </si>
  <si>
    <t>151-2</t>
  </si>
  <si>
    <t>151-3</t>
  </si>
  <si>
    <t>39-0</t>
  </si>
  <si>
    <t>39-3</t>
  </si>
  <si>
    <t>39-4</t>
  </si>
  <si>
    <t>39-5</t>
  </si>
  <si>
    <t>47-0</t>
  </si>
  <si>
    <t>63-0</t>
  </si>
  <si>
    <t>79-0</t>
  </si>
  <si>
    <t>79-1</t>
  </si>
  <si>
    <t>79-2</t>
  </si>
  <si>
    <t>79-3</t>
  </si>
  <si>
    <t>79-90</t>
  </si>
  <si>
    <t>153-0</t>
  </si>
  <si>
    <t>53-0</t>
  </si>
  <si>
    <t>53-1</t>
  </si>
  <si>
    <t>148-0</t>
  </si>
  <si>
    <t>245-20</t>
  </si>
  <si>
    <t>45-0</t>
  </si>
  <si>
    <t>45-1</t>
  </si>
  <si>
    <t>48-0</t>
  </si>
  <si>
    <t>233-20</t>
  </si>
  <si>
    <t>182-0</t>
  </si>
  <si>
    <t>382-0</t>
  </si>
  <si>
    <t>382-1</t>
  </si>
  <si>
    <t>382-2</t>
  </si>
  <si>
    <t>82-0</t>
  </si>
  <si>
    <t>82-1</t>
  </si>
  <si>
    <t>82-2</t>
  </si>
  <si>
    <t>82-4</t>
  </si>
  <si>
    <t>82-5</t>
  </si>
  <si>
    <t>88-0</t>
  </si>
  <si>
    <t>103-0</t>
  </si>
  <si>
    <t>103-1</t>
  </si>
  <si>
    <t>103-2</t>
  </si>
  <si>
    <t>76-1</t>
  </si>
  <si>
    <t>78-0</t>
  </si>
  <si>
    <t>80-0</t>
  </si>
  <si>
    <t>80-1</t>
  </si>
  <si>
    <t>84-3</t>
  </si>
  <si>
    <t>84-4</t>
  </si>
  <si>
    <t>84-5</t>
  </si>
  <si>
    <t>5-0</t>
  </si>
  <si>
    <t>83-0</t>
  </si>
  <si>
    <t>83-1</t>
  </si>
  <si>
    <t>83-2</t>
  </si>
  <si>
    <t>117-2</t>
  </si>
  <si>
    <t>207-5</t>
  </si>
  <si>
    <t>34-0</t>
  </si>
  <si>
    <t>50-0</t>
  </si>
  <si>
    <t>50-1</t>
  </si>
  <si>
    <t>54-0</t>
  </si>
  <si>
    <t>55-0</t>
  </si>
  <si>
    <t>7-0</t>
  </si>
  <si>
    <t>96-0</t>
  </si>
  <si>
    <t>119-0</t>
  </si>
  <si>
    <t>295-40</t>
  </si>
  <si>
    <t>296-40</t>
  </si>
  <si>
    <t>95-0</t>
  </si>
  <si>
    <t>240-20</t>
  </si>
  <si>
    <t>242-20</t>
  </si>
  <si>
    <t>243-20</t>
  </si>
  <si>
    <t>244-20</t>
  </si>
  <si>
    <t>246-40</t>
  </si>
  <si>
    <t>40-0</t>
  </si>
  <si>
    <t>40-10</t>
  </si>
  <si>
    <t>40-8</t>
  </si>
  <si>
    <t>40-9</t>
  </si>
  <si>
    <t>122-0</t>
  </si>
  <si>
    <t>2-0</t>
  </si>
  <si>
    <t>2-1</t>
  </si>
  <si>
    <t>2-2</t>
  </si>
  <si>
    <t>22-0</t>
  </si>
  <si>
    <t>2-3</t>
  </si>
  <si>
    <t>2-4</t>
  </si>
  <si>
    <t>2-6</t>
  </si>
  <si>
    <t>2-90</t>
  </si>
  <si>
    <t>2-91</t>
  </si>
  <si>
    <t>60-0</t>
  </si>
  <si>
    <t>128-0</t>
  </si>
  <si>
    <t>28-3</t>
  </si>
  <si>
    <t>28-4</t>
  </si>
  <si>
    <t>28-5</t>
  </si>
  <si>
    <t>28-6</t>
  </si>
  <si>
    <t>57-1</t>
  </si>
  <si>
    <t>57-2</t>
  </si>
  <si>
    <t>57-3</t>
  </si>
  <si>
    <t>57-4</t>
  </si>
  <si>
    <t>58-1</t>
  </si>
  <si>
    <t>58-2</t>
  </si>
  <si>
    <t>58-4</t>
  </si>
  <si>
    <t>58-5</t>
  </si>
  <si>
    <t>58-6</t>
  </si>
  <si>
    <t>58-7</t>
  </si>
  <si>
    <t>59-0</t>
  </si>
  <si>
    <t>59-1</t>
  </si>
  <si>
    <t>59-2</t>
  </si>
  <si>
    <t>23-0</t>
  </si>
  <si>
    <t>70-0</t>
  </si>
  <si>
    <t>70-2</t>
  </si>
  <si>
    <t>70-3</t>
  </si>
  <si>
    <t>70-4</t>
  </si>
  <si>
    <t>70-5</t>
  </si>
  <si>
    <t>70-90</t>
  </si>
  <si>
    <t>70-91</t>
  </si>
  <si>
    <t>111-2</t>
  </si>
  <si>
    <t>111-4</t>
  </si>
  <si>
    <t>112-1</t>
  </si>
  <si>
    <t>112-2</t>
  </si>
  <si>
    <t>112-3</t>
  </si>
  <si>
    <t>112-4</t>
  </si>
  <si>
    <t>132-0</t>
  </si>
  <si>
    <t>89-0</t>
  </si>
  <si>
    <t>120-0</t>
  </si>
  <si>
    <t>65-0</t>
  </si>
  <si>
    <t>66-1</t>
  </si>
  <si>
    <t>66-2</t>
  </si>
  <si>
    <t>66-3</t>
  </si>
  <si>
    <t>66-4</t>
  </si>
  <si>
    <t>99-0</t>
  </si>
  <si>
    <t>99-1</t>
  </si>
  <si>
    <t xml:space="preserve">Agriculture </t>
  </si>
  <si>
    <t>School of Information Technology</t>
  </si>
  <si>
    <t>School of Kinesiology and Recreation</t>
  </si>
  <si>
    <t>Arts and Sciences</t>
  </si>
  <si>
    <t>Communication Sciences and Disorders</t>
  </si>
  <si>
    <t>Languages, Literatures and Cultures</t>
  </si>
  <si>
    <t>Management and Quantitative Methods</t>
  </si>
  <si>
    <t>Educational Administration &amp; Foundations</t>
  </si>
  <si>
    <t xml:space="preserve">Agriculture - Food Industry Science                                                                                                                                      </t>
  </si>
  <si>
    <t xml:space="preserve">Agribusiness - Food Industry Mgmt                                                                                                                                     </t>
  </si>
  <si>
    <t xml:space="preserve">Agribusiness - Horticulture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</si>
  <si>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</si>
  <si>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</si>
  <si>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</si>
  <si>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</si>
  <si>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</si>
  <si>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</si>
  <si>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</si>
  <si>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</si>
  <si>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</si>
  <si>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ACS - Computer Information Systems                                                                                                         </t>
  </si>
  <si>
    <t xml:space="preserve">ACS - Computer Science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</si>
  <si>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</si>
  <si>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</si>
  <si>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</si>
  <si>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Renewable Energy-Economics &amp; Public Policy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</si>
  <si>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</si>
  <si>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</si>
  <si>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</si>
  <si>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Integrated Manufacturing Systems                                                                                                        </t>
  </si>
  <si>
    <t xml:space="preserve">Technology/Training &amp; Development - Grad Cert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</si>
  <si>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</si>
  <si>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</si>
  <si>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Behavior, Ecology, Evolution &amp; Systematics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</si>
  <si>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</si>
  <si>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Audiology                                                                                                                        </t>
  </si>
  <si>
    <t xml:space="preserve">Financial Economics                                                                                                                         </t>
  </si>
  <si>
    <t xml:space="preserve">Electricity, Natural Gas, Telecom Economics                                                                              </t>
  </si>
  <si>
    <t xml:space="preserve">Applied Community &amp; Economic Develop                                                                                                    </t>
  </si>
  <si>
    <t>Teaching English: Speakers of Other Languages</t>
  </si>
  <si>
    <t xml:space="preserve">Teaching of Writing in High/Middle Sch  - PBC                       </t>
  </si>
  <si>
    <t xml:space="preserve">Elementary &amp; Middle School Mathematics Ed                                                                                                                </t>
  </si>
  <si>
    <t xml:space="preserve">POS - Applied Community Development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</si>
  <si>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</si>
  <si>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</si>
  <si>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Political Communication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</si>
  <si>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        </t>
  </si>
  <si>
    <t xml:space="preserve">Women's and Gender Studies - Graduate Certif                                                                                                             </t>
  </si>
  <si>
    <t xml:space="preserve">Professional Accountancy (BS/MPA)                                                                                                                </t>
  </si>
  <si>
    <t xml:space="preserve">Accountancy &amp; Information Systm (BS/MPA)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</si>
  <si>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  </t>
  </si>
  <si>
    <t xml:space="preserve">Business Admin/Business Information Systms                                                                                                         </t>
  </si>
  <si>
    <t xml:space="preserve">MKT - Integrated Marketing Communication                                                                                                                  </t>
  </si>
  <si>
    <t xml:space="preserve">Instr Tech &amp; Des - Education/Technology Spec                                                                                             </t>
  </si>
  <si>
    <t xml:space="preserve">Alt Sec Cert - Business/Teacher Education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</si>
  <si>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</si>
  <si>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Reading</t>
  </si>
  <si>
    <t xml:space="preserve">Ed Admin/Superintendent Endorsement-PMC                                                                              </t>
  </si>
  <si>
    <t xml:space="preserve">Ed Admin/General Administrative - PMC                                                                              </t>
  </si>
  <si>
    <t xml:space="preserve">Learning Behav Intervention Spec 2 - GC                                                                                             </t>
  </si>
  <si>
    <t xml:space="preserve">LBS 2/Multiple Disabilities Spec-Graduate Cert                                                                                  </t>
  </si>
  <si>
    <t xml:space="preserve">LBS 2/Transition Spec - Graduate Certificate                                                                                    </t>
  </si>
  <si>
    <t xml:space="preserve">Director of Special Education - Post-Master's                                                                          </t>
  </si>
  <si>
    <t xml:space="preserve">Special Ed - Specialist In Learning &amp; Behavior                                                                                                           </t>
  </si>
  <si>
    <t xml:space="preserve">LBS 2/Technology Specialist - Grad Cert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</si>
  <si>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</si>
  <si>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</si>
  <si>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</si>
  <si>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</si>
  <si>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Keyboard Performance (Piano, Organ, Harpsichord)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</si>
  <si>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</si>
  <si>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Nursing (MSN) - Nursing Systems Admin                                                                                                     </t>
  </si>
  <si>
    <t xml:space="preserve">Nursing - Gerontological Nurse Practitioner                                                                                                               </t>
  </si>
  <si>
    <t xml:space="preserve">Interdis Studies - Multidisciplinary Studies                                                                                                           </t>
  </si>
  <si>
    <t xml:space="preserve">Interdis Studies - Human &amp; Educational Services                                                                                                      </t>
  </si>
  <si>
    <t>Public Relations</t>
  </si>
  <si>
    <t xml:space="preserve">Agriculture                   </t>
  </si>
  <si>
    <t xml:space="preserve">Dean of Graduate School       </t>
  </si>
  <si>
    <t>Management &amp; Quant Methods</t>
  </si>
  <si>
    <t>Communication Sci &amp; Disorders</t>
  </si>
  <si>
    <t>School-Information Technology</t>
  </si>
  <si>
    <t xml:space="preserve">Agribusiness - Horticulture                                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</si>
  <si>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</si>
  <si>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Human Development/Family Resources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</si>
  <si>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</si>
  <si>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IS-Information Assurance and Security                                                                                                        </t>
  </si>
  <si>
    <t xml:space="preserve">IS-Integration of Enterprise Systems                                                                                                         </t>
  </si>
  <si>
    <t xml:space="preserve">IS-Web Application Development                                                                                                               </t>
  </si>
  <si>
    <t xml:space="preserve">IS- Development/Analyst                                                                                                               </t>
  </si>
  <si>
    <t xml:space="preserve">Renewable En/Economics,Public Policy                                                                                                                  </t>
  </si>
  <si>
    <t xml:space="preserve">IT-Construction Management                                                                                                                 </t>
  </si>
  <si>
    <t xml:space="preserve">IT-Industrial Computer Systems                                                                                                             </t>
  </si>
  <si>
    <t xml:space="preserve">IT-Graphic Communication                                                                                                                   </t>
  </si>
  <si>
    <t xml:space="preserve">IT-Integrated Manufacturing Systems                                                                                                        </t>
  </si>
  <si>
    <t xml:space="preserve">Recr &amp; Park Ad - Therapeutic Recreation                                                                                                       </t>
  </si>
  <si>
    <t xml:space="preserve">History-Social Sciences Teacher Certif                                                                                                                  </t>
  </si>
  <si>
    <t xml:space="preserve">POS-Global Studies                                                                                                                              </t>
  </si>
  <si>
    <t xml:space="preserve">POS-Leadership and Social Justice                                                                                                               </t>
  </si>
  <si>
    <t xml:space="preserve">Communication Studies Teacher Ed                                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</si>
  <si>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</si>
  <si>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 xml:space="preserve">Comm Studies - Interpersonal                                                                                                                           </t>
  </si>
  <si>
    <t xml:space="preserve">Organizational &amp; Leadership Comm                                                                                             </t>
  </si>
  <si>
    <t xml:space="preserve">INS - Business Information Systems                                                                                                                        </t>
  </si>
  <si>
    <t xml:space="preserve">ACC-Business Information Systems                                                                                                                       </t>
  </si>
  <si>
    <t xml:space="preserve">Accountancy &amp; Information Systems                                                                                             </t>
  </si>
  <si>
    <t xml:space="preserve">Accounting Information Systems                                                                                                                     </t>
  </si>
  <si>
    <t xml:space="preserve">MKT-Integrated Marketing Commun                                                                                                                 </t>
  </si>
  <si>
    <t>Entrepreneurship/Small Business Mgmt</t>
  </si>
  <si>
    <t xml:space="preserve">Human Resource Management                                                                                                                          </t>
  </si>
  <si>
    <t xml:space="preserve">Organizational Leadership                                                                                                                          </t>
  </si>
  <si>
    <t xml:space="preserve">SEC-Specialist Low Vision &amp; Blindness                                                                                                           </t>
  </si>
  <si>
    <t xml:space="preserve">SEC-Specialist In Learning &amp; Behavior                                                                                                           </t>
  </si>
  <si>
    <t xml:space="preserve">SEC-Specialist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</si>
  <si>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</si>
  <si>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(BME) - Choral-General-Keyboard                                                                                                                 </t>
  </si>
  <si>
    <t xml:space="preserve">(BME) - Instrumental-Band                                                                                                                       </t>
  </si>
  <si>
    <t xml:space="preserve">(BME) - Instrumental-Orchestra                                                                                                                  </t>
  </si>
  <si>
    <t xml:space="preserve">BM-Band &amp; Orchestra Instruments Performance                                                                                                    </t>
  </si>
  <si>
    <t xml:space="preserve">BM-Composition                                                                                                                                 </t>
  </si>
  <si>
    <t xml:space="preserve">BM-Voice Performance                                                                                                                           </t>
  </si>
  <si>
    <t xml:space="preserve">BM-Music Therapy                                                                                                                               </t>
  </si>
  <si>
    <t xml:space="preserve">BM-Classical Guitar Performance                                                                                                                </t>
  </si>
  <si>
    <t xml:space="preserve">Liberal Arts-Musical Theatre                                                                                                                      </t>
  </si>
  <si>
    <t xml:space="preserve">Liberal Arts-Music Business                                                                                                                       </t>
  </si>
  <si>
    <t>MajSeq</t>
  </si>
  <si>
    <t>Major</t>
  </si>
  <si>
    <t>School of Kinesiology &amp; Recreation</t>
  </si>
  <si>
    <t xml:space="preserve">Applied Economics - Financial Economics                                                                                                                         </t>
  </si>
  <si>
    <t>Languages, Literatures &amp; Cultures</t>
  </si>
  <si>
    <t xml:space="preserve">Elementary &amp; Middle School Mathematics Education                                                                                                                </t>
  </si>
  <si>
    <t xml:space="preserve">Accounting       </t>
  </si>
  <si>
    <t xml:space="preserve">Professional Accountancy (BS/MPA)                                                                                                            </t>
  </si>
  <si>
    <t xml:space="preserve">Reading                                                                                                                                                         </t>
  </si>
  <si>
    <t>Educational Administration &amp; Found</t>
  </si>
  <si>
    <t xml:space="preserve">IS - Systems Development                                                                                                                       </t>
  </si>
  <si>
    <t xml:space="preserve">IS - Telecommunications Management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</si>
  <si>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</si>
  <si>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</si>
  <si>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Psychology of Sport &amp; Physical Activity                                                                                              </t>
  </si>
  <si>
    <t xml:space="preserve">Technology/Project Management - GC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</si>
  <si>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</si>
  <si>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>Teaching of Writing in High/Middle School</t>
  </si>
  <si>
    <t xml:space="preserve">POS - Global Politics and Culture                                                                                                                 </t>
  </si>
  <si>
    <t xml:space="preserve">Applied Community &amp; Economic Develop                                                                                                          </t>
  </si>
  <si>
    <t xml:space="preserve">LBS 2/Multiple Disabilities Spec-GC                                                                      </t>
  </si>
  <si>
    <t xml:space="preserve">LBS 2/Transition Spec - Graduate Certif                                                                                </t>
  </si>
  <si>
    <t xml:space="preserve">Family Nurse Practitioner (MSN)                                                                                                                   </t>
  </si>
  <si>
    <t xml:space="preserve">Nursing Systems Administration (MSN)                                                                                                                 </t>
  </si>
  <si>
    <t xml:space="preserve">Clinical Nurse Leader (MSN)                                                                                                                          </t>
  </si>
  <si>
    <t>School-Kinesiology and Recreation</t>
  </si>
  <si>
    <t>Educational Admin &amp; Foundations</t>
  </si>
  <si>
    <t xml:space="preserve">PAS - Speech Pathology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</si>
  <si>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</si>
  <si>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</si>
  <si>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</si>
  <si>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Special Ed - Specialist Deaf &amp; Hard of Hearing                                                                                                           </t>
  </si>
  <si>
    <t xml:space="preserve">Art History                                                                                                                                             </t>
  </si>
  <si>
    <t xml:space="preserve">Special Ed - Specialist Low Vision &amp; Blindness                                                                                                           </t>
  </si>
  <si>
    <t xml:space="preserve">Electricity, Natural Gas &amp;Telecom Economics                                                                                  </t>
  </si>
  <si>
    <t xml:space="preserve">Learning Behavior Intervention Spec 2 - GC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</si>
</sst>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  <numFmt numFmtId="173" formatCode="#,##0.0"/>
    <numFmt numFmtId="174" formatCode="#,##0_);\(#,##0\);\-\-\ "/>
    <numFmt numFmtId="175" formatCode="#,##0_);\(#,##0\);\ \-\-\ "/>
  </numFmts>
  <fonts count="5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theme="4" tint="0.3999800086021423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4" fillId="0" borderId="0" xfId="0" applyFont="1" applyAlignment="1">
      <alignment horizontal="centerContinuous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7" fillId="0" borderId="0" xfId="55" applyFont="1">
      <alignment/>
      <protection/>
    </xf>
    <xf numFmtId="0" fontId="4" fillId="0" borderId="0" xfId="55" applyFont="1" quotePrefix="1">
      <alignment/>
      <protection/>
    </xf>
    <xf numFmtId="0" fontId="9" fillId="0" borderId="0" xfId="55" applyFont="1" applyAlignment="1">
      <alignment horizontal="centerContinuous"/>
      <protection/>
    </xf>
    <xf numFmtId="0" fontId="9" fillId="0" borderId="0" xfId="55" applyFont="1">
      <alignment/>
      <protection/>
    </xf>
    <xf numFmtId="3" fontId="9" fillId="0" borderId="0" xfId="55" applyNumberFormat="1" applyFont="1" applyAlignment="1">
      <alignment horizontal="centerContinuous"/>
      <protection/>
    </xf>
    <xf numFmtId="0" fontId="9" fillId="0" borderId="0" xfId="55" applyFont="1" applyAlignment="1">
      <alignment horizontal="left"/>
      <protection/>
    </xf>
    <xf numFmtId="3" fontId="9" fillId="0" borderId="0" xfId="55" applyNumberFormat="1" applyFont="1">
      <alignment/>
      <protection/>
    </xf>
    <xf numFmtId="3" fontId="9" fillId="0" borderId="10" xfId="55" applyNumberFormat="1" applyFont="1" applyBorder="1" applyAlignment="1">
      <alignment horizontal="centerContinuous"/>
      <protection/>
    </xf>
    <xf numFmtId="3" fontId="9" fillId="0" borderId="11" xfId="55" applyNumberFormat="1" applyFont="1" applyBorder="1" applyAlignment="1">
      <alignment horizontal="centerContinuous"/>
      <protection/>
    </xf>
    <xf numFmtId="3" fontId="9" fillId="0" borderId="12" xfId="55" applyNumberFormat="1" applyFont="1" applyBorder="1" applyAlignment="1">
      <alignment horizontal="centerContinuous"/>
      <protection/>
    </xf>
    <xf numFmtId="3" fontId="10" fillId="0" borderId="10" xfId="55" applyNumberFormat="1" applyFont="1" applyBorder="1" applyAlignment="1">
      <alignment horizontal="centerContinuous"/>
      <protection/>
    </xf>
    <xf numFmtId="3" fontId="10" fillId="0" borderId="11" xfId="55" applyNumberFormat="1" applyFont="1" applyBorder="1" applyAlignment="1">
      <alignment horizontal="centerContinuous"/>
      <protection/>
    </xf>
    <xf numFmtId="0" fontId="9" fillId="0" borderId="0" xfId="55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centerContinuous"/>
      <protection/>
    </xf>
    <xf numFmtId="3" fontId="10" fillId="0" borderId="0" xfId="55" applyNumberFormat="1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left"/>
      <protection/>
    </xf>
    <xf numFmtId="3" fontId="10" fillId="0" borderId="0" xfId="55" applyNumberFormat="1" applyFont="1" applyAlignment="1">
      <alignment horizontal="right"/>
      <protection/>
    </xf>
    <xf numFmtId="3" fontId="10" fillId="0" borderId="13" xfId="55" applyNumberFormat="1" applyFont="1" applyBorder="1" applyAlignment="1">
      <alignment horizontal="right"/>
      <protection/>
    </xf>
    <xf numFmtId="3" fontId="10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165" fontId="9" fillId="0" borderId="11" xfId="55" applyNumberFormat="1" applyFont="1" applyBorder="1" applyAlignment="1">
      <alignment horizontal="right"/>
      <protection/>
    </xf>
    <xf numFmtId="165" fontId="9" fillId="0" borderId="10" xfId="55" applyNumberFormat="1" applyFont="1" applyBorder="1" applyAlignment="1">
      <alignment horizontal="right"/>
      <protection/>
    </xf>
    <xf numFmtId="0" fontId="9" fillId="0" borderId="0" xfId="55" applyFont="1" applyBorder="1" applyAlignment="1">
      <alignment horizontal="left"/>
      <protection/>
    </xf>
    <xf numFmtId="165" fontId="9" fillId="0" borderId="14" xfId="55" applyNumberFormat="1" applyFont="1" applyBorder="1" applyAlignment="1">
      <alignment horizontal="right"/>
      <protection/>
    </xf>
    <xf numFmtId="166" fontId="9" fillId="0" borderId="0" xfId="55" applyNumberFormat="1" applyFont="1" applyBorder="1" applyAlignment="1">
      <alignment horizontal="right"/>
      <protection/>
    </xf>
    <xf numFmtId="3" fontId="9" fillId="0" borderId="0" xfId="55" applyNumberFormat="1" applyFont="1" applyAlignment="1">
      <alignment horizontal="left"/>
      <protection/>
    </xf>
    <xf numFmtId="165" fontId="9" fillId="0" borderId="0" xfId="55" applyNumberFormat="1" applyFont="1" applyBorder="1" applyAlignment="1">
      <alignment horizontal="left"/>
      <protection/>
    </xf>
    <xf numFmtId="166" fontId="9" fillId="0" borderId="0" xfId="55" applyNumberFormat="1" applyFont="1" applyAlignment="1">
      <alignment horizontal="left"/>
      <protection/>
    </xf>
    <xf numFmtId="3" fontId="9" fillId="0" borderId="10" xfId="55" applyNumberFormat="1" applyFont="1" applyBorder="1">
      <alignment/>
      <protection/>
    </xf>
    <xf numFmtId="3" fontId="9" fillId="0" borderId="13" xfId="55" applyNumberFormat="1" applyFont="1" applyBorder="1" applyAlignment="1">
      <alignment horizontal="left"/>
      <protection/>
    </xf>
    <xf numFmtId="3" fontId="9" fillId="0" borderId="0" xfId="55" applyNumberFormat="1" applyFont="1" applyAlignment="1">
      <alignment horizontal="right"/>
      <protection/>
    </xf>
    <xf numFmtId="165" fontId="9" fillId="0" borderId="13" xfId="55" applyNumberFormat="1" applyFont="1" applyBorder="1" applyAlignment="1">
      <alignment horizontal="right"/>
      <protection/>
    </xf>
    <xf numFmtId="165" fontId="9" fillId="0" borderId="0" xfId="55" applyNumberFormat="1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65" fontId="9" fillId="0" borderId="0" xfId="55" applyNumberFormat="1" applyFont="1" applyBorder="1" applyAlignment="1">
      <alignment horizontal="right"/>
      <protection/>
    </xf>
    <xf numFmtId="166" fontId="9" fillId="0" borderId="0" xfId="55" applyNumberFormat="1" applyFont="1" applyAlignment="1">
      <alignment horizontal="right"/>
      <protection/>
    </xf>
    <xf numFmtId="165" fontId="9" fillId="0" borderId="0" xfId="55" applyNumberFormat="1" applyFont="1" applyBorder="1">
      <alignment/>
      <protection/>
    </xf>
    <xf numFmtId="165" fontId="9" fillId="0" borderId="13" xfId="55" applyNumberFormat="1" applyFont="1" applyBorder="1">
      <alignment/>
      <protection/>
    </xf>
    <xf numFmtId="1" fontId="9" fillId="0" borderId="0" xfId="55" applyNumberFormat="1" applyFont="1" applyAlignment="1">
      <alignment horizontal="right"/>
      <protection/>
    </xf>
    <xf numFmtId="3" fontId="11" fillId="0" borderId="0" xfId="55" applyNumberFormat="1" applyFont="1" applyAlignment="1">
      <alignment horizontal="right"/>
      <protection/>
    </xf>
    <xf numFmtId="0" fontId="9" fillId="0" borderId="0" xfId="55" applyNumberFormat="1" applyFont="1" applyBorder="1">
      <alignment/>
      <protection/>
    </xf>
    <xf numFmtId="167" fontId="12" fillId="0" borderId="0" xfId="56" applyNumberFormat="1" applyFont="1" applyAlignment="1">
      <alignment horizontal="centerContinuous"/>
      <protection/>
    </xf>
    <xf numFmtId="167" fontId="12" fillId="0" borderId="0" xfId="56" applyNumberFormat="1" applyFont="1">
      <alignment/>
      <protection/>
    </xf>
    <xf numFmtId="167" fontId="13" fillId="0" borderId="0" xfId="56" applyNumberFormat="1" applyFont="1">
      <alignment/>
      <protection/>
    </xf>
    <xf numFmtId="167" fontId="4" fillId="0" borderId="0" xfId="57" applyNumberFormat="1">
      <alignment vertical="center"/>
      <protection/>
    </xf>
    <xf numFmtId="167" fontId="9" fillId="0" borderId="1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Alignment="1">
      <alignment horizontal="right" vertical="center"/>
      <protection/>
    </xf>
    <xf numFmtId="167" fontId="14" fillId="0" borderId="0" xfId="56" applyNumberFormat="1" applyFont="1" applyBorder="1" applyAlignment="1">
      <alignment horizontal="right"/>
      <protection/>
    </xf>
    <xf numFmtId="167" fontId="12" fillId="0" borderId="0" xfId="56" applyNumberFormat="1" applyFont="1" applyAlignment="1">
      <alignment horizontal="left"/>
      <protection/>
    </xf>
    <xf numFmtId="167" fontId="12" fillId="0" borderId="0" xfId="56" applyNumberFormat="1" applyFont="1" applyBorder="1" applyAlignment="1">
      <alignment horizontal="right"/>
      <protection/>
    </xf>
    <xf numFmtId="167" fontId="15" fillId="0" borderId="0" xfId="56" applyNumberFormat="1" applyFont="1" applyBorder="1" applyAlignment="1">
      <alignment horizontal="center"/>
      <protection/>
    </xf>
    <xf numFmtId="167" fontId="15" fillId="0" borderId="0" xfId="56" applyNumberFormat="1" applyFont="1" applyBorder="1" applyAlignment="1">
      <alignment horizontal="centerContinuous"/>
      <protection/>
    </xf>
    <xf numFmtId="168" fontId="12" fillId="0" borderId="0" xfId="56" applyNumberFormat="1" applyFont="1" applyAlignment="1">
      <alignment/>
      <protection/>
    </xf>
    <xf numFmtId="168" fontId="12" fillId="0" borderId="0" xfId="56" applyNumberFormat="1" applyFont="1">
      <alignment/>
      <protection/>
    </xf>
    <xf numFmtId="167" fontId="12" fillId="0" borderId="0" xfId="56" applyNumberFormat="1" applyFont="1" applyProtection="1">
      <alignment/>
      <protection/>
    </xf>
    <xf numFmtId="168" fontId="12" fillId="0" borderId="0" xfId="56" applyNumberFormat="1" applyFont="1" applyProtection="1">
      <alignment/>
      <protection/>
    </xf>
    <xf numFmtId="167" fontId="12" fillId="0" borderId="0" xfId="56" applyNumberFormat="1" applyFont="1" applyAlignment="1" quotePrefix="1">
      <alignment horizontal="centerContinuous"/>
      <protection/>
    </xf>
    <xf numFmtId="167" fontId="12" fillId="0" borderId="0" xfId="56" applyNumberFormat="1" applyFont="1" applyAlignment="1" applyProtection="1">
      <alignment horizontal="centerContinuous"/>
      <protection/>
    </xf>
    <xf numFmtId="3" fontId="9" fillId="0" borderId="0" xfId="55" applyNumberFormat="1" applyFont="1" applyBorder="1" applyAlignment="1">
      <alignment horizontal="left"/>
      <protection/>
    </xf>
    <xf numFmtId="3" fontId="9" fillId="0" borderId="14" xfId="55" applyNumberFormat="1" applyFont="1" applyBorder="1" applyAlignment="1">
      <alignment horizontal="right"/>
      <protection/>
    </xf>
    <xf numFmtId="3" fontId="9" fillId="0" borderId="15" xfId="55" applyNumberFormat="1" applyFont="1" applyBorder="1" applyAlignment="1">
      <alignment horizontal="right"/>
      <protection/>
    </xf>
    <xf numFmtId="165" fontId="9" fillId="0" borderId="13" xfId="55" applyNumberFormat="1" applyFont="1" applyBorder="1" applyAlignment="1">
      <alignment horizontal="left"/>
      <protection/>
    </xf>
    <xf numFmtId="0" fontId="56" fillId="0" borderId="0" xfId="0" applyFont="1" applyAlignment="1">
      <alignment/>
    </xf>
    <xf numFmtId="169" fontId="56" fillId="0" borderId="0" xfId="0" applyNumberFormat="1" applyFont="1" applyAlignment="1">
      <alignment/>
    </xf>
    <xf numFmtId="0" fontId="56" fillId="0" borderId="0" xfId="0" applyFont="1" applyAlignment="1">
      <alignment horizontal="centerContinuous"/>
    </xf>
    <xf numFmtId="0" fontId="54" fillId="0" borderId="0" xfId="0" applyFont="1" applyAlignment="1">
      <alignment horizontal="right"/>
    </xf>
    <xf numFmtId="0" fontId="4" fillId="0" borderId="0" xfId="57" applyNumberFormat="1">
      <alignment vertical="center"/>
      <protection/>
    </xf>
    <xf numFmtId="170" fontId="12" fillId="0" borderId="0" xfId="58" applyNumberFormat="1" applyFont="1">
      <alignment/>
      <protection/>
    </xf>
    <xf numFmtId="170" fontId="12" fillId="0" borderId="0" xfId="58" applyNumberFormat="1" applyFont="1" applyBorder="1">
      <alignment/>
      <protection/>
    </xf>
    <xf numFmtId="171" fontId="12" fillId="0" borderId="0" xfId="58" applyNumberFormat="1" applyFont="1" applyProtection="1">
      <alignment/>
      <protection/>
    </xf>
    <xf numFmtId="171" fontId="12" fillId="0" borderId="0" xfId="58" applyNumberFormat="1" applyFont="1">
      <alignment/>
      <protection/>
    </xf>
    <xf numFmtId="170" fontId="12" fillId="0" borderId="0" xfId="58" applyNumberFormat="1" applyFont="1" applyAlignment="1" applyProtection="1">
      <alignment horizontal="left"/>
      <protection/>
    </xf>
    <xf numFmtId="171" fontId="12" fillId="0" borderId="0" xfId="58" applyNumberFormat="1" applyFont="1" applyAlignment="1">
      <alignment horizontal="right"/>
      <protection/>
    </xf>
    <xf numFmtId="170" fontId="15" fillId="0" borderId="0" xfId="58" applyNumberFormat="1" applyFont="1" applyAlignment="1" applyProtection="1">
      <alignment horizontal="center"/>
      <protection/>
    </xf>
    <xf numFmtId="170" fontId="15" fillId="0" borderId="0" xfId="58" applyNumberFormat="1" applyFont="1" applyAlignment="1">
      <alignment horizontal="center"/>
      <protection/>
    </xf>
    <xf numFmtId="170" fontId="16" fillId="0" borderId="0" xfId="58" applyNumberFormat="1" applyFont="1">
      <alignment/>
      <protection/>
    </xf>
    <xf numFmtId="170" fontId="12" fillId="0" borderId="0" xfId="58" applyNumberFormat="1" applyFont="1" applyAlignment="1" applyProtection="1">
      <alignment horizontal="center"/>
      <protection/>
    </xf>
    <xf numFmtId="170" fontId="12" fillId="0" borderId="0" xfId="58" applyNumberFormat="1" applyFont="1" applyAlignment="1">
      <alignment horizontal="center"/>
      <protection/>
    </xf>
    <xf numFmtId="170" fontId="12" fillId="0" borderId="0" xfId="58" applyNumberFormat="1" applyFont="1" applyAlignment="1">
      <alignment horizontal="centerContinuous"/>
      <protection/>
    </xf>
    <xf numFmtId="170" fontId="12" fillId="0" borderId="0" xfId="58" applyNumberFormat="1" applyFont="1" applyAlignment="1" applyProtection="1">
      <alignment horizontal="centerContinuous"/>
      <protection/>
    </xf>
    <xf numFmtId="40" fontId="12" fillId="0" borderId="0" xfId="58" applyNumberFormat="1" applyFont="1">
      <alignment/>
      <protection/>
    </xf>
    <xf numFmtId="172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2" fillId="33" borderId="16" xfId="0" applyFont="1" applyFill="1" applyBorder="1" applyAlignment="1">
      <alignment horizontal="left"/>
    </xf>
    <xf numFmtId="169" fontId="5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169" fontId="54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left" indent="2"/>
    </xf>
    <xf numFmtId="169" fontId="57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169" fontId="54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169" fontId="56" fillId="0" borderId="10" xfId="0" applyNumberFormat="1" applyFont="1" applyBorder="1" applyAlignment="1">
      <alignment horizontal="right"/>
    </xf>
    <xf numFmtId="169" fontId="56" fillId="0" borderId="0" xfId="0" applyNumberFormat="1" applyFont="1" applyAlignment="1">
      <alignment horizontal="right"/>
    </xf>
    <xf numFmtId="169" fontId="56" fillId="0" borderId="10" xfId="0" applyNumberFormat="1" applyFont="1" applyBorder="1" applyAlignment="1">
      <alignment/>
    </xf>
    <xf numFmtId="170" fontId="54" fillId="0" borderId="0" xfId="0" applyNumberFormat="1" applyFont="1" applyAlignment="1">
      <alignment/>
    </xf>
    <xf numFmtId="3" fontId="56" fillId="0" borderId="0" xfId="0" applyNumberFormat="1" applyFont="1" applyAlignment="1">
      <alignment horizontal="centerContinuous"/>
    </xf>
    <xf numFmtId="0" fontId="56" fillId="0" borderId="0" xfId="0" applyNumberFormat="1" applyFont="1" applyAlignment="1">
      <alignment/>
    </xf>
    <xf numFmtId="3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center"/>
    </xf>
    <xf numFmtId="3" fontId="57" fillId="0" borderId="0" xfId="0" applyNumberFormat="1" applyFont="1" applyAlignment="1">
      <alignment horizontal="right"/>
    </xf>
    <xf numFmtId="172" fontId="56" fillId="0" borderId="10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172" fontId="56" fillId="0" borderId="0" xfId="0" applyNumberFormat="1" applyFont="1" applyBorder="1" applyAlignment="1">
      <alignment horizontal="right"/>
    </xf>
    <xf numFmtId="169" fontId="56" fillId="0" borderId="0" xfId="0" applyNumberFormat="1" applyFont="1" applyBorder="1" applyAlignment="1">
      <alignment horizontal="right"/>
    </xf>
    <xf numFmtId="172" fontId="56" fillId="0" borderId="0" xfId="0" applyNumberFormat="1" applyFont="1" applyAlignment="1">
      <alignment horizontal="right"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70" fontId="12" fillId="0" borderId="0" xfId="56" applyNumberFormat="1" applyFont="1" applyBorder="1" applyAlignment="1">
      <alignment horizontal="right"/>
      <protection/>
    </xf>
    <xf numFmtId="170" fontId="15" fillId="0" borderId="0" xfId="56" applyNumberFormat="1" applyFont="1" applyBorder="1" applyAlignment="1">
      <alignment horizontal="center"/>
      <protection/>
    </xf>
    <xf numFmtId="170" fontId="15" fillId="0" borderId="0" xfId="56" applyNumberFormat="1" applyFont="1" applyBorder="1" applyAlignment="1">
      <alignment horizontal="centerContinuous"/>
      <protection/>
    </xf>
    <xf numFmtId="170" fontId="12" fillId="0" borderId="0" xfId="56" applyNumberFormat="1" applyFont="1">
      <alignment/>
      <protection/>
    </xf>
    <xf numFmtId="170" fontId="12" fillId="0" borderId="0" xfId="56" applyNumberFormat="1" applyFont="1" applyAlignment="1">
      <alignment/>
      <protection/>
    </xf>
    <xf numFmtId="170" fontId="12" fillId="0" borderId="0" xfId="56" applyNumberFormat="1" applyFont="1" applyProtection="1">
      <alignment/>
      <protection/>
    </xf>
    <xf numFmtId="173" fontId="12" fillId="0" borderId="0" xfId="56" applyNumberFormat="1" applyFont="1">
      <alignment/>
      <protection/>
    </xf>
    <xf numFmtId="3" fontId="56" fillId="0" borderId="10" xfId="0" applyNumberFormat="1" applyFont="1" applyBorder="1" applyAlignment="1">
      <alignment horizontal="right"/>
    </xf>
    <xf numFmtId="172" fontId="56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72" fontId="56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/>
    </xf>
    <xf numFmtId="174" fontId="56" fillId="0" borderId="0" xfId="0" applyNumberFormat="1" applyFont="1" applyAlignment="1">
      <alignment horizontal="right"/>
    </xf>
    <xf numFmtId="174" fontId="56" fillId="0" borderId="10" xfId="0" applyNumberFormat="1" applyFont="1" applyBorder="1" applyAlignment="1">
      <alignment horizontal="right"/>
    </xf>
    <xf numFmtId="174" fontId="56" fillId="0" borderId="0" xfId="0" applyNumberFormat="1" applyFont="1" applyAlignment="1">
      <alignment/>
    </xf>
    <xf numFmtId="174" fontId="56" fillId="0" borderId="10" xfId="0" applyNumberFormat="1" applyFont="1" applyBorder="1" applyAlignment="1">
      <alignment/>
    </xf>
    <xf numFmtId="175" fontId="56" fillId="0" borderId="0" xfId="0" applyNumberFormat="1" applyFont="1" applyAlignment="1">
      <alignment/>
    </xf>
    <xf numFmtId="0" fontId="9" fillId="0" borderId="0" xfId="55" applyFont="1" applyAlignment="1">
      <alignment horizontal="center"/>
      <protection/>
    </xf>
    <xf numFmtId="37" fontId="9" fillId="0" borderId="0" xfId="56" applyFont="1" applyAlignment="1">
      <alignment horizontal="center"/>
      <protection/>
    </xf>
    <xf numFmtId="167" fontId="13" fillId="0" borderId="0" xfId="56" applyNumberFormat="1" applyFont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70" fontId="12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nrollbyEthnic" xfId="56"/>
    <cellStyle name="Normal_Ethnic" xfId="57"/>
    <cellStyle name="Normal_New by Class + Admi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</xdr:row>
      <xdr:rowOff>28575</xdr:rowOff>
    </xdr:from>
    <xdr:to>
      <xdr:col>3</xdr:col>
      <xdr:colOff>123825</xdr:colOff>
      <xdr:row>5</xdr:row>
      <xdr:rowOff>104775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5242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E4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4.5" style="7" customWidth="1"/>
    <col min="2" max="2" width="9.33203125" style="7" customWidth="1"/>
    <col min="3" max="3" width="49.33203125" style="7" customWidth="1"/>
    <col min="4" max="4" width="31" style="7" customWidth="1"/>
    <col min="5" max="5" width="4.16015625" style="7" customWidth="1"/>
    <col min="6" max="16384" width="9.33203125" style="7" customWidth="1"/>
  </cols>
  <sheetData>
    <row r="11" spans="1:5" ht="15.75">
      <c r="A11" s="5" t="s">
        <v>25</v>
      </c>
      <c r="B11" s="6"/>
      <c r="C11" s="6"/>
      <c r="D11" s="6"/>
      <c r="E11" s="6"/>
    </row>
    <row r="12" spans="1:5" ht="15.75">
      <c r="A12" s="5"/>
      <c r="B12" s="6"/>
      <c r="C12" s="6"/>
      <c r="D12" s="6"/>
      <c r="E12" s="6"/>
    </row>
    <row r="13" spans="1:5" ht="15.75">
      <c r="A13" s="8" t="s">
        <v>26</v>
      </c>
      <c r="B13" s="6"/>
      <c r="C13" s="6"/>
      <c r="D13" s="6"/>
      <c r="E13" s="6"/>
    </row>
    <row r="14" spans="1:5" ht="12.75">
      <c r="A14" s="6"/>
      <c r="B14" s="6"/>
      <c r="C14" s="6"/>
      <c r="D14" s="6"/>
      <c r="E14" s="6"/>
    </row>
    <row r="15" spans="1:5" ht="15.75">
      <c r="A15" s="8" t="s">
        <v>103</v>
      </c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5.75">
      <c r="A17" s="8" t="s">
        <v>27</v>
      </c>
      <c r="B17" s="6"/>
      <c r="C17" s="6"/>
      <c r="D17" s="6"/>
      <c r="E17" s="6"/>
    </row>
    <row r="18" spans="1:5" ht="15.75">
      <c r="A18" s="8"/>
      <c r="B18" s="6"/>
      <c r="C18" s="6"/>
      <c r="D18" s="6"/>
      <c r="E18" s="6"/>
    </row>
    <row r="19" spans="1:5" ht="15.75">
      <c r="A19" s="8" t="s">
        <v>96</v>
      </c>
      <c r="B19" s="6"/>
      <c r="C19" s="6"/>
      <c r="D19" s="6"/>
      <c r="E19" s="6"/>
    </row>
    <row r="20" spans="1:5" ht="15.75">
      <c r="A20" s="8"/>
      <c r="B20" s="6"/>
      <c r="C20" s="6"/>
      <c r="D20" s="6"/>
      <c r="E20" s="6"/>
    </row>
    <row r="21" spans="1:5" ht="16.5">
      <c r="A21" s="9" t="s">
        <v>28</v>
      </c>
      <c r="B21" s="6"/>
      <c r="C21" s="6"/>
      <c r="D21" s="6"/>
      <c r="E21" s="6"/>
    </row>
    <row r="22" spans="1:5" ht="12.75">
      <c r="A22" s="10"/>
      <c r="B22" s="10"/>
      <c r="C22" s="10"/>
      <c r="D22" s="10"/>
      <c r="E22" s="10"/>
    </row>
    <row r="23" spans="1:5" ht="12.75">
      <c r="A23" s="11" t="s">
        <v>29</v>
      </c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 t="s">
        <v>30</v>
      </c>
      <c r="C25" s="10" t="s">
        <v>31</v>
      </c>
      <c r="D25" s="12" t="s">
        <v>32</v>
      </c>
      <c r="E25" s="10">
        <v>1</v>
      </c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 t="s">
        <v>33</v>
      </c>
      <c r="C27" s="10" t="s">
        <v>34</v>
      </c>
      <c r="D27" s="12" t="s">
        <v>32</v>
      </c>
      <c r="E27" s="10">
        <v>2</v>
      </c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 t="s">
        <v>23</v>
      </c>
      <c r="C29" s="10" t="s">
        <v>35</v>
      </c>
      <c r="D29" s="12" t="s">
        <v>32</v>
      </c>
      <c r="E29" s="10">
        <v>3</v>
      </c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 t="s">
        <v>36</v>
      </c>
      <c r="C31" s="10" t="s">
        <v>37</v>
      </c>
      <c r="D31" s="12" t="s">
        <v>32</v>
      </c>
      <c r="E31" s="10">
        <v>4</v>
      </c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1" t="s">
        <v>38</v>
      </c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 t="s">
        <v>39</v>
      </c>
      <c r="C36" s="10" t="s">
        <v>40</v>
      </c>
      <c r="D36" s="12" t="s">
        <v>32</v>
      </c>
      <c r="E36" s="10">
        <v>11</v>
      </c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 t="s">
        <v>41</v>
      </c>
      <c r="C38" s="10" t="s">
        <v>42</v>
      </c>
      <c r="D38" s="12" t="s">
        <v>32</v>
      </c>
      <c r="E38" s="10">
        <v>12</v>
      </c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 t="s">
        <v>43</v>
      </c>
      <c r="C40" s="10" t="s">
        <v>44</v>
      </c>
      <c r="D40" s="12" t="s">
        <v>32</v>
      </c>
      <c r="E40" s="10">
        <v>16</v>
      </c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 t="s">
        <v>45</v>
      </c>
      <c r="C42" s="10" t="s">
        <v>46</v>
      </c>
      <c r="D42" s="12" t="s">
        <v>32</v>
      </c>
      <c r="E42" s="10">
        <v>18</v>
      </c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3"/>
  <sheetViews>
    <sheetView showGridLines="0" zoomScalePageLayoutView="0" workbookViewId="0" topLeftCell="A1">
      <selection activeCell="A1" sqref="A1:O1"/>
    </sheetView>
  </sheetViews>
  <sheetFormatPr defaultColWidth="12" defaultRowHeight="12.75"/>
  <cols>
    <col min="1" max="1" width="14.66015625" style="14" customWidth="1"/>
    <col min="2" max="3" width="6.83203125" style="17" customWidth="1"/>
    <col min="4" max="4" width="6.66015625" style="17" customWidth="1"/>
    <col min="5" max="5" width="10.66015625" style="17" customWidth="1"/>
    <col min="6" max="6" width="1.3359375" style="17" customWidth="1"/>
    <col min="7" max="9" width="6.16015625" style="17" customWidth="1"/>
    <col min="10" max="10" width="9.33203125" style="17" customWidth="1"/>
    <col min="11" max="11" width="1.3359375" style="17" customWidth="1"/>
    <col min="12" max="13" width="6.83203125" style="17" customWidth="1"/>
    <col min="14" max="14" width="7" style="17" customWidth="1"/>
    <col min="15" max="15" width="9.83203125" style="17" customWidth="1"/>
    <col min="16" max="16" width="5.83203125" style="14" customWidth="1"/>
    <col min="17" max="16384" width="12" style="14" customWidth="1"/>
  </cols>
  <sheetData>
    <row r="1" spans="1:16" ht="12">
      <c r="A1" s="152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3"/>
    </row>
    <row r="2" spans="1:16" ht="12">
      <c r="A2" s="1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</row>
    <row r="3" spans="1:16" ht="12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3"/>
    </row>
    <row r="4" spans="1:16" ht="1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</row>
    <row r="5" spans="1:16" ht="12">
      <c r="A5" s="13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3"/>
    </row>
    <row r="6" spans="1:16" ht="12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</row>
    <row r="7" spans="1:16" ht="12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</row>
    <row r="8" spans="1:16" ht="12">
      <c r="A8" s="152" t="s">
        <v>100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3"/>
    </row>
    <row r="9" spans="1:16" ht="1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3"/>
    </row>
    <row r="10" ht="12">
      <c r="A10" s="16"/>
    </row>
    <row r="11" spans="2:16" ht="12">
      <c r="B11" s="18" t="s">
        <v>48</v>
      </c>
      <c r="C11" s="18"/>
      <c r="D11" s="18"/>
      <c r="E11" s="19"/>
      <c r="F11" s="18"/>
      <c r="G11" s="20" t="s">
        <v>49</v>
      </c>
      <c r="H11" s="21"/>
      <c r="I11" s="21"/>
      <c r="J11" s="22"/>
      <c r="K11" s="21"/>
      <c r="L11" s="20" t="s">
        <v>1</v>
      </c>
      <c r="M11" s="18"/>
      <c r="N11" s="18"/>
      <c r="O11" s="18"/>
      <c r="P11" s="23"/>
    </row>
    <row r="12" spans="2:16" ht="12">
      <c r="B12" s="24"/>
      <c r="C12" s="24"/>
      <c r="D12" s="24"/>
      <c r="E12" s="74" t="s">
        <v>50</v>
      </c>
      <c r="F12" s="75"/>
      <c r="G12" s="24"/>
      <c r="H12" s="25"/>
      <c r="I12" s="25"/>
      <c r="J12" s="74" t="s">
        <v>50</v>
      </c>
      <c r="K12" s="75"/>
      <c r="L12" s="24"/>
      <c r="M12" s="24"/>
      <c r="N12" s="24"/>
      <c r="O12" s="26" t="s">
        <v>50</v>
      </c>
      <c r="P12" s="23"/>
    </row>
    <row r="13" spans="1:16" ht="12">
      <c r="A13" s="27" t="s">
        <v>51</v>
      </c>
      <c r="B13" s="28" t="s">
        <v>52</v>
      </c>
      <c r="C13" s="28" t="s">
        <v>53</v>
      </c>
      <c r="D13" s="28" t="s">
        <v>1</v>
      </c>
      <c r="E13" s="30" t="s">
        <v>54</v>
      </c>
      <c r="F13" s="29"/>
      <c r="G13" s="28" t="s">
        <v>52</v>
      </c>
      <c r="H13" s="28" t="s">
        <v>53</v>
      </c>
      <c r="I13" s="28" t="s">
        <v>1</v>
      </c>
      <c r="J13" s="30" t="s">
        <v>54</v>
      </c>
      <c r="K13" s="29"/>
      <c r="L13" s="28" t="s">
        <v>52</v>
      </c>
      <c r="M13" s="28" t="s">
        <v>53</v>
      </c>
      <c r="N13" s="28" t="s">
        <v>1</v>
      </c>
      <c r="O13" s="30" t="s">
        <v>54</v>
      </c>
      <c r="P13" s="31"/>
    </row>
    <row r="14" spans="1:16" ht="12">
      <c r="A14" s="16"/>
      <c r="B14" s="28"/>
      <c r="C14" s="28"/>
      <c r="D14" s="28"/>
      <c r="E14" s="30"/>
      <c r="F14" s="29"/>
      <c r="G14" s="28"/>
      <c r="H14" s="28"/>
      <c r="I14" s="28"/>
      <c r="J14" s="30"/>
      <c r="K14" s="29"/>
      <c r="L14" s="28"/>
      <c r="M14" s="28"/>
      <c r="N14" s="28"/>
      <c r="O14" s="30"/>
      <c r="P14" s="31"/>
    </row>
    <row r="15" spans="1:15" ht="12">
      <c r="A15" s="32" t="s">
        <v>11</v>
      </c>
      <c r="B15" s="33">
        <f aca="true" t="shared" si="0" ref="B15:J15">B31+B18</f>
        <v>7763</v>
      </c>
      <c r="C15" s="33">
        <f t="shared" si="0"/>
        <v>10285</v>
      </c>
      <c r="D15" s="33">
        <f t="shared" si="0"/>
        <v>18048</v>
      </c>
      <c r="E15" s="35">
        <f>E31+E18</f>
        <v>253869</v>
      </c>
      <c r="F15" s="34"/>
      <c r="G15" s="33">
        <f t="shared" si="0"/>
        <v>913</v>
      </c>
      <c r="H15" s="33">
        <f t="shared" si="0"/>
        <v>1489</v>
      </c>
      <c r="I15" s="33">
        <f t="shared" si="0"/>
        <v>2402</v>
      </c>
      <c r="J15" s="35">
        <f t="shared" si="0"/>
        <v>12052</v>
      </c>
      <c r="K15" s="34"/>
      <c r="L15" s="33">
        <f>B15+G15</f>
        <v>8676</v>
      </c>
      <c r="M15" s="33">
        <f>C15+H15</f>
        <v>11774</v>
      </c>
      <c r="N15" s="33">
        <f>M15+L15</f>
        <v>20450</v>
      </c>
      <c r="O15" s="35">
        <f>E15+J15</f>
        <v>265921</v>
      </c>
    </row>
    <row r="16" spans="1:17" ht="12">
      <c r="A16" s="36"/>
      <c r="B16" s="26"/>
      <c r="C16" s="26"/>
      <c r="D16" s="26"/>
      <c r="E16" s="37"/>
      <c r="F16" s="45"/>
      <c r="G16" s="26"/>
      <c r="H16" s="26"/>
      <c r="I16" s="26"/>
      <c r="J16" s="37"/>
      <c r="K16" s="45"/>
      <c r="L16" s="26"/>
      <c r="M16" s="26"/>
      <c r="N16" s="26"/>
      <c r="O16" s="38"/>
      <c r="Q16" s="17"/>
    </row>
    <row r="17" spans="1:15" ht="12">
      <c r="A17" s="16"/>
      <c r="B17" s="39"/>
      <c r="C17" s="39"/>
      <c r="D17" s="39"/>
      <c r="E17" s="40"/>
      <c r="F17" s="76"/>
      <c r="G17" s="39"/>
      <c r="H17" s="39"/>
      <c r="I17" s="39"/>
      <c r="J17" s="40"/>
      <c r="K17" s="76"/>
      <c r="L17" s="39"/>
      <c r="M17" s="39"/>
      <c r="N17" s="39"/>
      <c r="O17" s="41"/>
    </row>
    <row r="18" spans="1:15" ht="12">
      <c r="A18" s="32" t="s">
        <v>55</v>
      </c>
      <c r="B18" s="42">
        <f aca="true" t="shared" si="1" ref="B18:O18">SUM(B20:B28)</f>
        <v>7312</v>
      </c>
      <c r="C18" s="42">
        <f t="shared" si="1"/>
        <v>9624</v>
      </c>
      <c r="D18" s="42">
        <f t="shared" si="1"/>
        <v>16936</v>
      </c>
      <c r="E18" s="35">
        <f t="shared" si="1"/>
        <v>242431</v>
      </c>
      <c r="F18" s="34"/>
      <c r="G18" s="42">
        <f t="shared" si="1"/>
        <v>494</v>
      </c>
      <c r="H18" s="42">
        <f t="shared" si="1"/>
        <v>519</v>
      </c>
      <c r="I18" s="42">
        <f t="shared" si="1"/>
        <v>1013</v>
      </c>
      <c r="J18" s="35">
        <f t="shared" si="1"/>
        <v>6997</v>
      </c>
      <c r="K18" s="34"/>
      <c r="L18" s="42">
        <f t="shared" si="1"/>
        <v>7806</v>
      </c>
      <c r="M18" s="42">
        <f t="shared" si="1"/>
        <v>10143</v>
      </c>
      <c r="N18" s="42">
        <f t="shared" si="1"/>
        <v>17949</v>
      </c>
      <c r="O18" s="35">
        <f t="shared" si="1"/>
        <v>249428</v>
      </c>
    </row>
    <row r="19" spans="1:15" ht="12">
      <c r="A19" s="16"/>
      <c r="B19" s="39"/>
      <c r="C19" s="39"/>
      <c r="D19" s="39"/>
      <c r="E19" s="73"/>
      <c r="F19" s="43"/>
      <c r="G19" s="39"/>
      <c r="H19" s="39"/>
      <c r="I19" s="39"/>
      <c r="J19" s="73"/>
      <c r="K19" s="43"/>
      <c r="L19" s="39"/>
      <c r="M19" s="39"/>
      <c r="N19" s="39"/>
      <c r="O19" s="39"/>
    </row>
    <row r="20" spans="1:16" ht="12">
      <c r="A20" s="16" t="s">
        <v>12</v>
      </c>
      <c r="B20" s="44">
        <v>1896</v>
      </c>
      <c r="C20" s="44">
        <v>2720</v>
      </c>
      <c r="D20" s="44">
        <f>C20+B20</f>
        <v>4616</v>
      </c>
      <c r="E20" s="48">
        <v>67271</v>
      </c>
      <c r="F20" s="45"/>
      <c r="G20" s="44">
        <v>16</v>
      </c>
      <c r="H20" s="44">
        <v>12</v>
      </c>
      <c r="I20" s="44">
        <f>H20+G20</f>
        <v>28</v>
      </c>
      <c r="J20" s="48">
        <v>203.5</v>
      </c>
      <c r="K20" s="45"/>
      <c r="L20" s="44">
        <f>B20+G20</f>
        <v>1912</v>
      </c>
      <c r="M20" s="44">
        <f>C20+H20</f>
        <v>2732</v>
      </c>
      <c r="N20" s="44">
        <f>M20+L20</f>
        <v>4644</v>
      </c>
      <c r="O20" s="46">
        <f>E20+J20</f>
        <v>67474.5</v>
      </c>
      <c r="P20" s="47"/>
    </row>
    <row r="21" spans="1:16" ht="12">
      <c r="A21" s="16"/>
      <c r="B21" s="44"/>
      <c r="C21" s="44"/>
      <c r="D21" s="44"/>
      <c r="E21" s="48"/>
      <c r="F21" s="45"/>
      <c r="G21" s="44"/>
      <c r="H21" s="44"/>
      <c r="I21" s="44"/>
      <c r="J21" s="48"/>
      <c r="K21" s="45"/>
      <c r="L21" s="44"/>
      <c r="M21" s="44"/>
      <c r="N21" s="44"/>
      <c r="O21" s="44"/>
      <c r="P21" s="47"/>
    </row>
    <row r="22" spans="1:16" ht="12">
      <c r="A22" s="16" t="s">
        <v>13</v>
      </c>
      <c r="B22" s="44">
        <v>1395</v>
      </c>
      <c r="C22" s="44">
        <v>1837</v>
      </c>
      <c r="D22" s="44">
        <f>C22+B22</f>
        <v>3232</v>
      </c>
      <c r="E22" s="48">
        <v>47247</v>
      </c>
      <c r="F22" s="45"/>
      <c r="G22" s="44">
        <v>42</v>
      </c>
      <c r="H22" s="44">
        <v>38</v>
      </c>
      <c r="I22" s="44">
        <f>H22+G22</f>
        <v>80</v>
      </c>
      <c r="J22" s="48">
        <v>593</v>
      </c>
      <c r="K22" s="45"/>
      <c r="L22" s="44">
        <f>B22+G22</f>
        <v>1437</v>
      </c>
      <c r="M22" s="44">
        <f>C22+H22</f>
        <v>1875</v>
      </c>
      <c r="N22" s="44">
        <f>M22+L22</f>
        <v>3312</v>
      </c>
      <c r="O22" s="46">
        <f>E22+J22</f>
        <v>47840</v>
      </c>
      <c r="P22" s="47"/>
    </row>
    <row r="23" spans="1:16" ht="12">
      <c r="A23" s="16"/>
      <c r="B23" s="44"/>
      <c r="C23" s="44"/>
      <c r="D23" s="44"/>
      <c r="E23" s="48"/>
      <c r="F23" s="45"/>
      <c r="G23" s="44"/>
      <c r="H23" s="44"/>
      <c r="I23" s="44"/>
      <c r="J23" s="48"/>
      <c r="K23" s="45"/>
      <c r="L23" s="44"/>
      <c r="M23" s="44"/>
      <c r="N23" s="44"/>
      <c r="O23" s="44"/>
      <c r="P23" s="47"/>
    </row>
    <row r="24" spans="1:16" ht="12">
      <c r="A24" s="16" t="s">
        <v>4</v>
      </c>
      <c r="B24" s="44">
        <v>1967</v>
      </c>
      <c r="C24" s="44">
        <v>2337</v>
      </c>
      <c r="D24" s="44">
        <f>C24+B24</f>
        <v>4304</v>
      </c>
      <c r="E24" s="48">
        <v>61604</v>
      </c>
      <c r="F24" s="45"/>
      <c r="G24" s="44">
        <v>98</v>
      </c>
      <c r="H24" s="44">
        <v>123</v>
      </c>
      <c r="I24" s="44">
        <f>H24+G24</f>
        <v>221</v>
      </c>
      <c r="J24" s="48">
        <v>1581.5</v>
      </c>
      <c r="K24" s="45"/>
      <c r="L24" s="44">
        <f>B24+G24</f>
        <v>2065</v>
      </c>
      <c r="M24" s="44">
        <f>C24+H24</f>
        <v>2460</v>
      </c>
      <c r="N24" s="44">
        <f>M24+L24</f>
        <v>4525</v>
      </c>
      <c r="O24" s="46">
        <f>E24+J24</f>
        <v>63185.5</v>
      </c>
      <c r="P24" s="47"/>
    </row>
    <row r="25" spans="1:16" ht="12">
      <c r="A25" s="16"/>
      <c r="B25" s="44"/>
      <c r="C25" s="44"/>
      <c r="D25" s="44"/>
      <c r="E25" s="48"/>
      <c r="F25" s="45"/>
      <c r="G25" s="44"/>
      <c r="H25" s="44"/>
      <c r="I25" s="44"/>
      <c r="J25" s="48"/>
      <c r="K25" s="45"/>
      <c r="L25" s="44"/>
      <c r="M25" s="44"/>
      <c r="N25" s="44"/>
      <c r="O25" s="38"/>
      <c r="P25" s="47"/>
    </row>
    <row r="26" spans="1:16" ht="12">
      <c r="A26" s="16" t="s">
        <v>5</v>
      </c>
      <c r="B26" s="44">
        <v>2039</v>
      </c>
      <c r="C26" s="44">
        <v>2712</v>
      </c>
      <c r="D26" s="44">
        <f>C26+B26</f>
        <v>4751</v>
      </c>
      <c r="E26" s="48">
        <v>65883</v>
      </c>
      <c r="F26" s="45"/>
      <c r="G26" s="44">
        <v>320</v>
      </c>
      <c r="H26" s="44">
        <v>329</v>
      </c>
      <c r="I26" s="44">
        <f>H26+G26</f>
        <v>649</v>
      </c>
      <c r="J26" s="48">
        <v>4456</v>
      </c>
      <c r="K26" s="45"/>
      <c r="L26" s="44">
        <f>B26+G26</f>
        <v>2359</v>
      </c>
      <c r="M26" s="44">
        <f>C26+H26</f>
        <v>3041</v>
      </c>
      <c r="N26" s="44">
        <f>M26+L26</f>
        <v>5400</v>
      </c>
      <c r="O26" s="46">
        <f>E26+J26</f>
        <v>70339</v>
      </c>
      <c r="P26" s="47"/>
    </row>
    <row r="27" spans="1:16" ht="12">
      <c r="A27" s="16"/>
      <c r="B27" s="44"/>
      <c r="C27" s="44"/>
      <c r="D27" s="44"/>
      <c r="E27" s="48"/>
      <c r="F27" s="45"/>
      <c r="G27" s="44"/>
      <c r="H27" s="44"/>
      <c r="I27" s="44"/>
      <c r="J27" s="48"/>
      <c r="K27" s="45"/>
      <c r="L27" s="44"/>
      <c r="M27" s="44"/>
      <c r="N27" s="44"/>
      <c r="O27" s="38"/>
      <c r="P27" s="47"/>
    </row>
    <row r="28" spans="1:16" ht="12">
      <c r="A28" s="16" t="s">
        <v>56</v>
      </c>
      <c r="B28" s="44">
        <v>15</v>
      </c>
      <c r="C28" s="44">
        <v>18</v>
      </c>
      <c r="D28" s="44">
        <f>C28+B28</f>
        <v>33</v>
      </c>
      <c r="E28" s="48">
        <v>426</v>
      </c>
      <c r="F28" s="45"/>
      <c r="G28" s="44">
        <v>18</v>
      </c>
      <c r="H28" s="44">
        <v>17</v>
      </c>
      <c r="I28" s="44">
        <f>H28+G28</f>
        <v>35</v>
      </c>
      <c r="J28" s="48">
        <v>163</v>
      </c>
      <c r="K28" s="45"/>
      <c r="L28" s="44">
        <f>B28+G28</f>
        <v>33</v>
      </c>
      <c r="M28" s="44">
        <f>C28+H28</f>
        <v>35</v>
      </c>
      <c r="N28" s="44">
        <f>M28+L28</f>
        <v>68</v>
      </c>
      <c r="O28" s="46">
        <f>E28+J28</f>
        <v>589</v>
      </c>
      <c r="P28" s="47"/>
    </row>
    <row r="29" spans="1:16" ht="12">
      <c r="A29" s="16"/>
      <c r="B29" s="44"/>
      <c r="C29" s="44"/>
      <c r="D29" s="44"/>
      <c r="E29" s="48"/>
      <c r="F29" s="45"/>
      <c r="G29" s="44"/>
      <c r="H29" s="44"/>
      <c r="I29" s="44"/>
      <c r="J29" s="48"/>
      <c r="K29" s="45"/>
      <c r="L29" s="44"/>
      <c r="M29" s="44"/>
      <c r="N29" s="44"/>
      <c r="O29" s="49"/>
      <c r="P29" s="47"/>
    </row>
    <row r="30" spans="1:15" ht="12">
      <c r="A30" s="16"/>
      <c r="E30" s="50"/>
      <c r="F30" s="51"/>
      <c r="H30" s="44"/>
      <c r="I30" s="44"/>
      <c r="J30" s="48"/>
      <c r="K30" s="45"/>
      <c r="M30" s="44"/>
      <c r="N30" s="44"/>
      <c r="O30" s="49"/>
    </row>
    <row r="31" spans="1:15" ht="12">
      <c r="A31" s="32" t="s">
        <v>57</v>
      </c>
      <c r="B31" s="33">
        <f aca="true" t="shared" si="2" ref="B31:O31">SUM(B33:B37)</f>
        <v>451</v>
      </c>
      <c r="C31" s="33">
        <f t="shared" si="2"/>
        <v>661</v>
      </c>
      <c r="D31" s="33">
        <f t="shared" si="2"/>
        <v>1112</v>
      </c>
      <c r="E31" s="35">
        <f t="shared" si="2"/>
        <v>11438</v>
      </c>
      <c r="F31" s="34"/>
      <c r="G31" s="33">
        <f t="shared" si="2"/>
        <v>419</v>
      </c>
      <c r="H31" s="33">
        <f t="shared" si="2"/>
        <v>970</v>
      </c>
      <c r="I31" s="33">
        <f t="shared" si="2"/>
        <v>1389</v>
      </c>
      <c r="J31" s="35">
        <f t="shared" si="2"/>
        <v>5055</v>
      </c>
      <c r="K31" s="34"/>
      <c r="L31" s="33">
        <f t="shared" si="2"/>
        <v>870</v>
      </c>
      <c r="M31" s="33">
        <f t="shared" si="2"/>
        <v>1631</v>
      </c>
      <c r="N31" s="33">
        <f t="shared" si="2"/>
        <v>2501</v>
      </c>
      <c r="O31" s="35">
        <f t="shared" si="2"/>
        <v>16493</v>
      </c>
    </row>
    <row r="32" spans="1:15" ht="12">
      <c r="A32" s="16"/>
      <c r="E32" s="50"/>
      <c r="F32" s="51"/>
      <c r="H32" s="44"/>
      <c r="I32" s="44"/>
      <c r="J32" s="48"/>
      <c r="K32" s="45"/>
      <c r="M32" s="44"/>
      <c r="N32" s="44"/>
      <c r="O32" s="49"/>
    </row>
    <row r="33" spans="1:17" ht="12">
      <c r="A33" s="16" t="s">
        <v>6</v>
      </c>
      <c r="B33" s="14">
        <f>404-1</f>
        <v>403</v>
      </c>
      <c r="C33" s="14">
        <f>553-4</f>
        <v>549</v>
      </c>
      <c r="D33" s="44">
        <f>C33+B33</f>
        <v>952</v>
      </c>
      <c r="E33" s="48">
        <f>9868-49</f>
        <v>9819</v>
      </c>
      <c r="F33" s="45"/>
      <c r="G33" s="14">
        <f>1+342-9</f>
        <v>334</v>
      </c>
      <c r="H33" s="14">
        <f>839-(34+4+1)</f>
        <v>800</v>
      </c>
      <c r="I33" s="44">
        <f>H33+G33</f>
        <v>1134</v>
      </c>
      <c r="J33" s="48">
        <f>4426-(8+157)</f>
        <v>4261</v>
      </c>
      <c r="K33" s="45"/>
      <c r="L33" s="44">
        <f>B33+G33</f>
        <v>737</v>
      </c>
      <c r="M33" s="44">
        <f>C33+H33</f>
        <v>1349</v>
      </c>
      <c r="N33" s="44">
        <f>M33+L33</f>
        <v>2086</v>
      </c>
      <c r="O33" s="46">
        <f>E33+J33</f>
        <v>14080</v>
      </c>
      <c r="P33" s="52"/>
      <c r="Q33" s="47"/>
    </row>
    <row r="34" spans="1:17" ht="12">
      <c r="A34" s="16"/>
      <c r="E34" s="48"/>
      <c r="F34" s="45"/>
      <c r="G34" s="44"/>
      <c r="H34" s="44"/>
      <c r="I34" s="44"/>
      <c r="J34" s="48"/>
      <c r="K34" s="45"/>
      <c r="L34" s="44"/>
      <c r="M34" s="44"/>
      <c r="N34" s="44"/>
      <c r="O34" s="46"/>
      <c r="P34" s="47"/>
      <c r="Q34" s="47"/>
    </row>
    <row r="35" spans="1:17" ht="12">
      <c r="A35" s="16" t="s">
        <v>58</v>
      </c>
      <c r="B35" s="44">
        <f>1+1+1</f>
        <v>3</v>
      </c>
      <c r="C35" s="44">
        <f>4+16</f>
        <v>20</v>
      </c>
      <c r="D35" s="44">
        <f>C35+B35</f>
        <v>23</v>
      </c>
      <c r="E35" s="48">
        <f>9+49+193</f>
        <v>251</v>
      </c>
      <c r="F35" s="45"/>
      <c r="G35" s="44">
        <f>7+6+2-1</f>
        <v>14</v>
      </c>
      <c r="H35" s="44">
        <f>1+1+14+34+4</f>
        <v>54</v>
      </c>
      <c r="I35" s="44">
        <f>H35+G35</f>
        <v>68</v>
      </c>
      <c r="J35" s="48">
        <f>157+57+3+8</f>
        <v>225</v>
      </c>
      <c r="K35" s="45"/>
      <c r="L35" s="44">
        <f>B35+G35</f>
        <v>17</v>
      </c>
      <c r="M35" s="44">
        <f>C35+H35</f>
        <v>74</v>
      </c>
      <c r="N35" s="44">
        <f>M35+L35</f>
        <v>91</v>
      </c>
      <c r="O35" s="46">
        <f>E35+J35</f>
        <v>476</v>
      </c>
      <c r="P35" s="47"/>
      <c r="Q35" s="47"/>
    </row>
    <row r="36" spans="1:17" ht="12">
      <c r="A36" s="16"/>
      <c r="E36" s="48"/>
      <c r="F36" s="45"/>
      <c r="G36" s="44"/>
      <c r="H36" s="44"/>
      <c r="I36" s="44"/>
      <c r="J36" s="48"/>
      <c r="K36" s="45"/>
      <c r="L36" s="44"/>
      <c r="M36" s="53"/>
      <c r="N36" s="44"/>
      <c r="O36" s="46"/>
      <c r="P36" s="47"/>
      <c r="Q36" s="47"/>
    </row>
    <row r="37" spans="1:17" ht="12">
      <c r="A37" s="16" t="s">
        <v>59</v>
      </c>
      <c r="B37" s="54">
        <f>46-1</f>
        <v>45</v>
      </c>
      <c r="C37" s="54">
        <v>92</v>
      </c>
      <c r="D37" s="44">
        <f>C37+B37</f>
        <v>137</v>
      </c>
      <c r="E37" s="48">
        <f>1377-9</f>
        <v>1368</v>
      </c>
      <c r="F37" s="45"/>
      <c r="G37" s="44">
        <v>71</v>
      </c>
      <c r="H37" s="44">
        <f>117-1</f>
        <v>116</v>
      </c>
      <c r="I37" s="44">
        <f>H37+G37</f>
        <v>187</v>
      </c>
      <c r="J37" s="48">
        <f>572-3</f>
        <v>569</v>
      </c>
      <c r="K37" s="45"/>
      <c r="L37" s="44">
        <f>B37+G37</f>
        <v>116</v>
      </c>
      <c r="M37" s="44">
        <f>C37+H37</f>
        <v>208</v>
      </c>
      <c r="N37" s="44">
        <f>M37+L37</f>
        <v>324</v>
      </c>
      <c r="O37" s="46">
        <f>E37+J37</f>
        <v>1937</v>
      </c>
      <c r="P37" s="52"/>
      <c r="Q37" s="47"/>
    </row>
    <row r="38" spans="1:17" ht="12">
      <c r="A38" s="16"/>
      <c r="B38" s="44"/>
      <c r="C38" s="44"/>
      <c r="D38" s="44"/>
      <c r="E38" s="14"/>
      <c r="F38" s="14"/>
      <c r="G38" s="14"/>
      <c r="H38" s="14"/>
      <c r="I38" s="14"/>
      <c r="J38" s="14"/>
      <c r="K38" s="14"/>
      <c r="L38" s="44"/>
      <c r="M38" s="44"/>
      <c r="N38" s="44"/>
      <c r="O38" s="44"/>
      <c r="P38" s="52"/>
      <c r="Q38" s="47"/>
    </row>
    <row r="40" ht="12">
      <c r="A40" s="14" t="s">
        <v>60</v>
      </c>
    </row>
    <row r="41" spans="1:3" ht="12">
      <c r="A41" s="16"/>
      <c r="C41" s="39"/>
    </row>
    <row r="43" ht="12">
      <c r="A43" s="16"/>
    </row>
  </sheetData>
  <sheetProtection/>
  <mergeCells count="3">
    <mergeCell ref="A1:O1"/>
    <mergeCell ref="A3:O3"/>
    <mergeCell ref="A8:O8"/>
  </mergeCells>
  <printOptions/>
  <pageMargins left="0.51" right="0.4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Q5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6" width="4" style="56" customWidth="1"/>
    <col min="17" max="17" width="6.16015625" style="56" customWidth="1"/>
    <col min="18" max="18" width="6" style="56" customWidth="1"/>
    <col min="19" max="139" width="4" style="56" customWidth="1"/>
    <col min="140" max="16384" width="4" style="56" customWidth="1"/>
  </cols>
  <sheetData>
    <row r="1" spans="1:14" ht="12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54" t="s">
        <v>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57" customFormat="1" ht="12.75">
      <c r="A3" s="154" t="s">
        <v>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57" customFormat="1" ht="12.75">
      <c r="A4" s="154" t="s">
        <v>100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="58" customFormat="1" ht="12.75">
      <c r="K5" s="81"/>
    </row>
    <row r="6" s="58" customFormat="1" ht="12.75"/>
    <row r="7" spans="3:14" s="58" customFormat="1" ht="12.75">
      <c r="C7" s="59" t="s">
        <v>15</v>
      </c>
      <c r="D7" s="59"/>
      <c r="E7" s="59"/>
      <c r="F7" s="59"/>
      <c r="G7" s="59"/>
      <c r="H7" s="59"/>
      <c r="I7" s="60"/>
      <c r="J7" s="59" t="s">
        <v>16</v>
      </c>
      <c r="K7" s="59"/>
      <c r="L7" s="59"/>
      <c r="M7" s="59"/>
      <c r="N7" s="61" t="s">
        <v>62</v>
      </c>
    </row>
    <row r="8" spans="3:14" s="58" customFormat="1" ht="12.75">
      <c r="C8" s="62" t="s">
        <v>12</v>
      </c>
      <c r="D8" s="62" t="s">
        <v>13</v>
      </c>
      <c r="E8" s="62" t="s">
        <v>4</v>
      </c>
      <c r="F8" s="62" t="s">
        <v>5</v>
      </c>
      <c r="G8" s="62" t="s">
        <v>63</v>
      </c>
      <c r="H8" s="62" t="s">
        <v>1</v>
      </c>
      <c r="I8" s="62"/>
      <c r="J8" s="62" t="s">
        <v>6</v>
      </c>
      <c r="K8" s="62" t="s">
        <v>58</v>
      </c>
      <c r="L8" s="62" t="s">
        <v>59</v>
      </c>
      <c r="M8" s="62" t="s">
        <v>1</v>
      </c>
      <c r="N8" s="62" t="s">
        <v>1</v>
      </c>
    </row>
    <row r="9" ht="12">
      <c r="A9" s="56" t="s">
        <v>64</v>
      </c>
    </row>
    <row r="10" spans="2:14" ht="12">
      <c r="B10" s="63" t="s">
        <v>1</v>
      </c>
      <c r="C10" s="64">
        <f aca="true" t="shared" si="0" ref="C10:N10">C11+C12</f>
        <v>4644</v>
      </c>
      <c r="D10" s="64">
        <f t="shared" si="0"/>
        <v>3312</v>
      </c>
      <c r="E10" s="64">
        <f t="shared" si="0"/>
        <v>4525</v>
      </c>
      <c r="F10" s="64">
        <f t="shared" si="0"/>
        <v>5400</v>
      </c>
      <c r="G10" s="64">
        <f t="shared" si="0"/>
        <v>68</v>
      </c>
      <c r="H10" s="64">
        <f t="shared" si="0"/>
        <v>17949</v>
      </c>
      <c r="I10" s="64"/>
      <c r="J10" s="64">
        <f t="shared" si="0"/>
        <v>2086</v>
      </c>
      <c r="K10" s="64">
        <f t="shared" si="0"/>
        <v>91</v>
      </c>
      <c r="L10" s="64">
        <f t="shared" si="0"/>
        <v>324</v>
      </c>
      <c r="M10" s="64">
        <f t="shared" si="0"/>
        <v>2501</v>
      </c>
      <c r="N10" s="64">
        <f t="shared" si="0"/>
        <v>20450</v>
      </c>
    </row>
    <row r="11" spans="2:14" ht="12">
      <c r="B11" s="63" t="s">
        <v>52</v>
      </c>
      <c r="C11" s="64">
        <f aca="true" t="shared" si="1" ref="C11:N12">C16+C21+C26+C30+C35+C40+C44</f>
        <v>1912</v>
      </c>
      <c r="D11" s="64">
        <f t="shared" si="1"/>
        <v>1437</v>
      </c>
      <c r="E11" s="64">
        <f t="shared" si="1"/>
        <v>2065</v>
      </c>
      <c r="F11" s="64">
        <f t="shared" si="1"/>
        <v>2359</v>
      </c>
      <c r="G11" s="64">
        <f t="shared" si="1"/>
        <v>33</v>
      </c>
      <c r="H11" s="64">
        <f t="shared" si="1"/>
        <v>7806</v>
      </c>
      <c r="I11" s="64"/>
      <c r="J11" s="64">
        <f t="shared" si="1"/>
        <v>737</v>
      </c>
      <c r="K11" s="64">
        <f t="shared" si="1"/>
        <v>17</v>
      </c>
      <c r="L11" s="64">
        <f t="shared" si="1"/>
        <v>116</v>
      </c>
      <c r="M11" s="64">
        <f t="shared" si="1"/>
        <v>870</v>
      </c>
      <c r="N11" s="64">
        <f t="shared" si="1"/>
        <v>8676</v>
      </c>
    </row>
    <row r="12" spans="2:14" ht="12">
      <c r="B12" s="63" t="s">
        <v>53</v>
      </c>
      <c r="C12" s="64">
        <f t="shared" si="1"/>
        <v>2732</v>
      </c>
      <c r="D12" s="64">
        <f t="shared" si="1"/>
        <v>1875</v>
      </c>
      <c r="E12" s="64">
        <f t="shared" si="1"/>
        <v>2460</v>
      </c>
      <c r="F12" s="64">
        <f t="shared" si="1"/>
        <v>3041</v>
      </c>
      <c r="G12" s="64">
        <f t="shared" si="1"/>
        <v>35</v>
      </c>
      <c r="H12" s="64">
        <f t="shared" si="1"/>
        <v>10143</v>
      </c>
      <c r="I12" s="64"/>
      <c r="J12" s="64">
        <f t="shared" si="1"/>
        <v>1349</v>
      </c>
      <c r="K12" s="64">
        <f t="shared" si="1"/>
        <v>74</v>
      </c>
      <c r="L12" s="64">
        <f t="shared" si="1"/>
        <v>208</v>
      </c>
      <c r="M12" s="64">
        <f t="shared" si="1"/>
        <v>1631</v>
      </c>
      <c r="N12" s="64">
        <f t="shared" si="1"/>
        <v>11774</v>
      </c>
    </row>
    <row r="13" spans="3:14" ht="12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>
      <c r="A14" s="63" t="s">
        <v>65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3" t="s">
        <v>66</v>
      </c>
      <c r="B15" s="63"/>
      <c r="C15" s="56">
        <f>SUM(C16:C17)</f>
        <v>25</v>
      </c>
      <c r="D15" s="56">
        <f>SUM(D16:D17)</f>
        <v>17</v>
      </c>
      <c r="E15" s="56">
        <f aca="true" t="shared" si="2" ref="E15:N15">SUM(E16:E17)</f>
        <v>11</v>
      </c>
      <c r="F15" s="56">
        <f t="shared" si="2"/>
        <v>14</v>
      </c>
      <c r="G15" s="67">
        <f t="shared" si="2"/>
        <v>0</v>
      </c>
      <c r="H15" s="68">
        <f t="shared" si="2"/>
        <v>67</v>
      </c>
      <c r="J15" s="68">
        <f t="shared" si="2"/>
        <v>6</v>
      </c>
      <c r="K15" s="68">
        <f t="shared" si="2"/>
        <v>0</v>
      </c>
      <c r="L15" s="68">
        <f t="shared" si="2"/>
        <v>1</v>
      </c>
      <c r="M15" s="56">
        <f t="shared" si="2"/>
        <v>7</v>
      </c>
      <c r="N15" s="56">
        <f t="shared" si="2"/>
        <v>74</v>
      </c>
    </row>
    <row r="16" spans="1:17" ht="12">
      <c r="A16" s="63"/>
      <c r="B16" s="63" t="s">
        <v>52</v>
      </c>
      <c r="C16" s="56">
        <v>11</v>
      </c>
      <c r="D16" s="69">
        <v>7</v>
      </c>
      <c r="E16" s="56">
        <v>3</v>
      </c>
      <c r="F16" s="69">
        <v>6</v>
      </c>
      <c r="G16" s="67">
        <v>0</v>
      </c>
      <c r="H16" s="68">
        <f>SUM(C16:G16)</f>
        <v>27</v>
      </c>
      <c r="J16" s="70">
        <v>3</v>
      </c>
      <c r="K16" s="68">
        <v>0</v>
      </c>
      <c r="L16" s="70">
        <v>1</v>
      </c>
      <c r="M16" s="56">
        <f>SUM(J16:L16)</f>
        <v>4</v>
      </c>
      <c r="N16" s="69">
        <f>M16+H16</f>
        <v>31</v>
      </c>
      <c r="Q16" s="137"/>
    </row>
    <row r="17" spans="1:17" ht="12">
      <c r="A17" s="63"/>
      <c r="B17" s="63" t="s">
        <v>53</v>
      </c>
      <c r="C17" s="56">
        <v>14</v>
      </c>
      <c r="D17" s="69">
        <v>10</v>
      </c>
      <c r="E17" s="56">
        <v>8</v>
      </c>
      <c r="F17" s="69">
        <v>8</v>
      </c>
      <c r="G17" s="67">
        <v>0</v>
      </c>
      <c r="H17" s="68">
        <f>SUM(C17:G17)</f>
        <v>40</v>
      </c>
      <c r="I17" s="68"/>
      <c r="J17" s="70">
        <v>3</v>
      </c>
      <c r="K17" s="68">
        <v>0</v>
      </c>
      <c r="L17" s="70">
        <v>0</v>
      </c>
      <c r="M17" s="56">
        <f>SUM(J17:L17)</f>
        <v>3</v>
      </c>
      <c r="N17" s="69">
        <f>M17+H17</f>
        <v>43</v>
      </c>
      <c r="Q17" s="137"/>
    </row>
    <row r="18" spans="1:14" ht="12">
      <c r="A18" s="63"/>
      <c r="B18" s="63"/>
      <c r="D18" s="69"/>
      <c r="F18" s="69"/>
      <c r="G18" s="68"/>
      <c r="H18" s="68"/>
      <c r="I18" s="68"/>
      <c r="J18" s="70"/>
      <c r="K18" s="68"/>
      <c r="L18" s="70"/>
      <c r="N18" s="69"/>
    </row>
    <row r="19" spans="1:14" ht="12">
      <c r="A19" s="63" t="s">
        <v>67</v>
      </c>
      <c r="B19" s="63"/>
      <c r="D19" s="69"/>
      <c r="F19" s="69"/>
      <c r="G19" s="68"/>
      <c r="H19" s="68"/>
      <c r="I19" s="68"/>
      <c r="J19" s="70"/>
      <c r="K19" s="68"/>
      <c r="L19" s="70"/>
      <c r="N19" s="69"/>
    </row>
    <row r="20" spans="1:14" ht="12">
      <c r="A20" s="63" t="s">
        <v>68</v>
      </c>
      <c r="B20" s="63"/>
      <c r="C20" s="56">
        <f>C21+C22</f>
        <v>301</v>
      </c>
      <c r="D20" s="56">
        <f aca="true" t="shared" si="3" ref="D20:N20">D21+D22</f>
        <v>164</v>
      </c>
      <c r="E20" s="56">
        <f t="shared" si="3"/>
        <v>196</v>
      </c>
      <c r="F20" s="56">
        <f t="shared" si="3"/>
        <v>277</v>
      </c>
      <c r="G20" s="68">
        <f t="shared" si="3"/>
        <v>1</v>
      </c>
      <c r="H20" s="68">
        <f t="shared" si="3"/>
        <v>939</v>
      </c>
      <c r="I20" s="68"/>
      <c r="J20" s="68">
        <f t="shared" si="3"/>
        <v>80</v>
      </c>
      <c r="K20" s="68">
        <f t="shared" si="3"/>
        <v>4</v>
      </c>
      <c r="L20" s="68">
        <f t="shared" si="3"/>
        <v>20</v>
      </c>
      <c r="M20" s="56">
        <f t="shared" si="3"/>
        <v>104</v>
      </c>
      <c r="N20" s="56">
        <f t="shared" si="3"/>
        <v>1043</v>
      </c>
    </row>
    <row r="21" spans="1:14" ht="12">
      <c r="A21" s="63"/>
      <c r="B21" s="63" t="s">
        <v>52</v>
      </c>
      <c r="C21" s="56">
        <v>102</v>
      </c>
      <c r="D21" s="69">
        <v>66</v>
      </c>
      <c r="E21" s="56">
        <v>88</v>
      </c>
      <c r="F21" s="69">
        <v>112</v>
      </c>
      <c r="G21" s="68">
        <v>1</v>
      </c>
      <c r="H21" s="68">
        <f>SUM(C21:G21)</f>
        <v>369</v>
      </c>
      <c r="I21" s="68"/>
      <c r="J21" s="70">
        <v>19</v>
      </c>
      <c r="K21" s="68">
        <v>1</v>
      </c>
      <c r="L21" s="70">
        <v>9</v>
      </c>
      <c r="M21" s="56">
        <f>SUM(J21:L21)</f>
        <v>29</v>
      </c>
      <c r="N21" s="69">
        <f>M21+H21</f>
        <v>398</v>
      </c>
    </row>
    <row r="22" spans="1:14" ht="12">
      <c r="A22" s="63"/>
      <c r="B22" s="63" t="s">
        <v>53</v>
      </c>
      <c r="C22" s="56">
        <v>199</v>
      </c>
      <c r="D22" s="69">
        <v>98</v>
      </c>
      <c r="E22" s="56">
        <v>108</v>
      </c>
      <c r="F22" s="69">
        <v>165</v>
      </c>
      <c r="G22" s="68">
        <v>0</v>
      </c>
      <c r="H22" s="68">
        <f>SUM(C22:G22)</f>
        <v>570</v>
      </c>
      <c r="I22" s="68"/>
      <c r="J22" s="70">
        <v>61</v>
      </c>
      <c r="K22" s="68">
        <v>3</v>
      </c>
      <c r="L22" s="70">
        <v>11</v>
      </c>
      <c r="M22" s="56">
        <f>SUM(J22:L22)</f>
        <v>75</v>
      </c>
      <c r="N22" s="69">
        <f>M22+H22</f>
        <v>645</v>
      </c>
    </row>
    <row r="23" spans="1:14" ht="12">
      <c r="A23" s="63"/>
      <c r="B23" s="63"/>
      <c r="D23" s="69"/>
      <c r="F23" s="69"/>
      <c r="G23" s="68"/>
      <c r="H23" s="68"/>
      <c r="I23" s="68"/>
      <c r="J23" s="70"/>
      <c r="K23" s="68"/>
      <c r="L23" s="70"/>
      <c r="N23" s="69"/>
    </row>
    <row r="24" spans="1:14" ht="12">
      <c r="A24" s="63" t="s">
        <v>69</v>
      </c>
      <c r="B24" s="63"/>
      <c r="D24" s="69"/>
      <c r="F24" s="69"/>
      <c r="G24" s="68"/>
      <c r="H24" s="68"/>
      <c r="I24" s="68"/>
      <c r="J24" s="70"/>
      <c r="K24" s="68"/>
      <c r="L24" s="70"/>
      <c r="N24" s="69"/>
    </row>
    <row r="25" spans="1:14" ht="12">
      <c r="A25" s="63" t="s">
        <v>70</v>
      </c>
      <c r="B25" s="63"/>
      <c r="C25" s="56">
        <f>C26+C27</f>
        <v>106</v>
      </c>
      <c r="D25" s="56">
        <f aca="true" t="shared" si="4" ref="D25:N25">D26+D27</f>
        <v>62</v>
      </c>
      <c r="E25" s="56">
        <f t="shared" si="4"/>
        <v>77</v>
      </c>
      <c r="F25" s="56">
        <f t="shared" si="4"/>
        <v>92</v>
      </c>
      <c r="G25" s="68">
        <f t="shared" si="4"/>
        <v>1</v>
      </c>
      <c r="H25" s="68">
        <f t="shared" si="4"/>
        <v>338</v>
      </c>
      <c r="I25" s="68"/>
      <c r="J25" s="68">
        <f t="shared" si="4"/>
        <v>55</v>
      </c>
      <c r="K25" s="68">
        <f t="shared" si="4"/>
        <v>3</v>
      </c>
      <c r="L25" s="68">
        <f t="shared" si="4"/>
        <v>4</v>
      </c>
      <c r="M25" s="56">
        <f t="shared" si="4"/>
        <v>62</v>
      </c>
      <c r="N25" s="56">
        <f t="shared" si="4"/>
        <v>400</v>
      </c>
    </row>
    <row r="26" spans="1:14" ht="12">
      <c r="A26" s="63"/>
      <c r="B26" s="63" t="s">
        <v>52</v>
      </c>
      <c r="C26" s="56">
        <v>45</v>
      </c>
      <c r="D26" s="69">
        <v>37</v>
      </c>
      <c r="E26" s="56">
        <v>29</v>
      </c>
      <c r="F26" s="69">
        <v>40</v>
      </c>
      <c r="G26" s="68">
        <v>1</v>
      </c>
      <c r="H26" s="68">
        <f>SUM(C26:G26)</f>
        <v>152</v>
      </c>
      <c r="I26" s="68"/>
      <c r="J26" s="70">
        <v>24</v>
      </c>
      <c r="K26" s="68">
        <v>0</v>
      </c>
      <c r="L26" s="70">
        <v>1</v>
      </c>
      <c r="M26" s="56">
        <f>SUM(J26:L26)</f>
        <v>25</v>
      </c>
      <c r="N26" s="69">
        <f>M26+H26</f>
        <v>177</v>
      </c>
    </row>
    <row r="27" spans="1:14" ht="12">
      <c r="A27" s="63"/>
      <c r="B27" s="63" t="s">
        <v>53</v>
      </c>
      <c r="C27" s="56">
        <v>61</v>
      </c>
      <c r="D27" s="69">
        <v>25</v>
      </c>
      <c r="E27" s="56">
        <v>48</v>
      </c>
      <c r="F27" s="69">
        <v>52</v>
      </c>
      <c r="G27" s="68">
        <v>0</v>
      </c>
      <c r="H27" s="68">
        <f>SUM(C27:G27)</f>
        <v>186</v>
      </c>
      <c r="I27" s="68"/>
      <c r="J27" s="70">
        <v>31</v>
      </c>
      <c r="K27" s="68">
        <v>3</v>
      </c>
      <c r="L27" s="70">
        <v>3</v>
      </c>
      <c r="M27" s="56">
        <f>SUM(J27:L27)</f>
        <v>37</v>
      </c>
      <c r="N27" s="69">
        <f>M27+H27</f>
        <v>223</v>
      </c>
    </row>
    <row r="28" spans="1:14" ht="12">
      <c r="A28" s="63"/>
      <c r="B28" s="63"/>
      <c r="D28" s="69"/>
      <c r="F28" s="69"/>
      <c r="G28" s="68"/>
      <c r="H28" s="68"/>
      <c r="I28" s="68"/>
      <c r="J28" s="70"/>
      <c r="K28" s="68"/>
      <c r="L28" s="70"/>
      <c r="N28" s="69"/>
    </row>
    <row r="29" spans="1:14" ht="12">
      <c r="A29" s="63" t="s">
        <v>71</v>
      </c>
      <c r="B29" s="63"/>
      <c r="C29" s="56">
        <f aca="true" t="shared" si="5" ref="C29:N29">C30+C31</f>
        <v>215</v>
      </c>
      <c r="D29" s="56">
        <f t="shared" si="5"/>
        <v>120</v>
      </c>
      <c r="E29" s="56">
        <f t="shared" si="5"/>
        <v>137</v>
      </c>
      <c r="F29" s="56">
        <f t="shared" si="5"/>
        <v>182</v>
      </c>
      <c r="G29" s="68">
        <f t="shared" si="5"/>
        <v>1</v>
      </c>
      <c r="H29" s="68">
        <f t="shared" si="5"/>
        <v>655</v>
      </c>
      <c r="I29" s="68"/>
      <c r="J29" s="68">
        <f t="shared" si="5"/>
        <v>43</v>
      </c>
      <c r="K29" s="68">
        <f t="shared" si="5"/>
        <v>1</v>
      </c>
      <c r="L29" s="68">
        <f t="shared" si="5"/>
        <v>9</v>
      </c>
      <c r="M29" s="56">
        <f t="shared" si="5"/>
        <v>53</v>
      </c>
      <c r="N29" s="56">
        <f t="shared" si="5"/>
        <v>708</v>
      </c>
    </row>
    <row r="30" spans="1:14" ht="12">
      <c r="A30" s="63"/>
      <c r="B30" s="63" t="s">
        <v>52</v>
      </c>
      <c r="C30" s="56">
        <v>89</v>
      </c>
      <c r="D30" s="69">
        <v>61</v>
      </c>
      <c r="E30" s="56">
        <v>64</v>
      </c>
      <c r="F30" s="69">
        <v>77</v>
      </c>
      <c r="G30" s="68">
        <v>0</v>
      </c>
      <c r="H30" s="68">
        <f>SUM(C30:G30)</f>
        <v>291</v>
      </c>
      <c r="I30" s="68"/>
      <c r="J30" s="70">
        <v>13</v>
      </c>
      <c r="K30" s="68">
        <v>1</v>
      </c>
      <c r="L30" s="70">
        <v>3</v>
      </c>
      <c r="M30" s="56">
        <f>SUM(J30:L30)</f>
        <v>17</v>
      </c>
      <c r="N30" s="69">
        <f>M30+H30</f>
        <v>308</v>
      </c>
    </row>
    <row r="31" spans="1:14" ht="12">
      <c r="A31" s="63"/>
      <c r="B31" s="63" t="s">
        <v>53</v>
      </c>
      <c r="C31" s="56">
        <v>126</v>
      </c>
      <c r="D31" s="56">
        <v>59</v>
      </c>
      <c r="E31" s="56">
        <v>73</v>
      </c>
      <c r="F31" s="56">
        <v>105</v>
      </c>
      <c r="G31" s="68">
        <v>1</v>
      </c>
      <c r="H31" s="68">
        <f>SUM(C31:G31)</f>
        <v>364</v>
      </c>
      <c r="I31" s="68"/>
      <c r="J31" s="68">
        <v>30</v>
      </c>
      <c r="K31" s="68">
        <v>0</v>
      </c>
      <c r="L31" s="68">
        <v>6</v>
      </c>
      <c r="M31" s="56">
        <f>SUM(J31:L31)</f>
        <v>36</v>
      </c>
      <c r="N31" s="69">
        <f>M31+H31</f>
        <v>400</v>
      </c>
    </row>
    <row r="32" spans="1:12" ht="12">
      <c r="A32" s="63"/>
      <c r="B32" s="63"/>
      <c r="G32" s="68"/>
      <c r="H32" s="68"/>
      <c r="I32" s="68"/>
      <c r="J32" s="68"/>
      <c r="K32" s="68"/>
      <c r="L32" s="68"/>
    </row>
    <row r="33" spans="1:12" ht="12">
      <c r="A33" s="63" t="s">
        <v>72</v>
      </c>
      <c r="B33" s="63"/>
      <c r="G33" s="68"/>
      <c r="H33" s="68"/>
      <c r="I33" s="68"/>
      <c r="J33" s="68"/>
      <c r="K33" s="68"/>
      <c r="L33" s="68"/>
    </row>
    <row r="34" spans="1:14" ht="12">
      <c r="A34" s="63" t="s">
        <v>73</v>
      </c>
      <c r="B34" s="63"/>
      <c r="C34" s="56">
        <f>C35+C36</f>
        <v>3824</v>
      </c>
      <c r="D34" s="56">
        <f aca="true" t="shared" si="6" ref="D34:N34">D35+D36</f>
        <v>2836</v>
      </c>
      <c r="E34" s="56">
        <f t="shared" si="6"/>
        <v>3905</v>
      </c>
      <c r="F34" s="56">
        <f t="shared" si="6"/>
        <v>4546</v>
      </c>
      <c r="G34" s="68">
        <f t="shared" si="6"/>
        <v>35</v>
      </c>
      <c r="H34" s="68">
        <f t="shared" si="6"/>
        <v>15146</v>
      </c>
      <c r="I34" s="68"/>
      <c r="J34" s="68">
        <f t="shared" si="6"/>
        <v>1593</v>
      </c>
      <c r="K34" s="68">
        <f t="shared" si="6"/>
        <v>80</v>
      </c>
      <c r="L34" s="68">
        <f t="shared" si="6"/>
        <v>240</v>
      </c>
      <c r="M34" s="56">
        <f t="shared" si="6"/>
        <v>1913</v>
      </c>
      <c r="N34" s="56">
        <f t="shared" si="6"/>
        <v>17059</v>
      </c>
    </row>
    <row r="35" spans="1:14" ht="12">
      <c r="A35" s="63"/>
      <c r="B35" s="63" t="s">
        <v>52</v>
      </c>
      <c r="C35" s="56">
        <v>1582</v>
      </c>
      <c r="D35" s="69">
        <v>1203</v>
      </c>
      <c r="E35" s="56">
        <v>1778</v>
      </c>
      <c r="F35" s="69">
        <v>1998</v>
      </c>
      <c r="G35" s="68">
        <v>19</v>
      </c>
      <c r="H35" s="68">
        <f>SUM(C35:G35)</f>
        <v>6580</v>
      </c>
      <c r="I35" s="68"/>
      <c r="J35" s="70">
        <f>521-2</f>
        <v>519</v>
      </c>
      <c r="K35" s="68">
        <f>2+10</f>
        <v>12</v>
      </c>
      <c r="L35" s="70">
        <v>89</v>
      </c>
      <c r="M35" s="56">
        <f>SUM(J35:L35)</f>
        <v>620</v>
      </c>
      <c r="N35" s="69">
        <f>M35+H35</f>
        <v>7200</v>
      </c>
    </row>
    <row r="36" spans="1:14" ht="12">
      <c r="A36" s="63"/>
      <c r="B36" s="63" t="s">
        <v>53</v>
      </c>
      <c r="C36" s="56">
        <v>2242</v>
      </c>
      <c r="D36" s="69">
        <v>1633</v>
      </c>
      <c r="E36" s="56">
        <v>2127</v>
      </c>
      <c r="F36" s="69">
        <v>2548</v>
      </c>
      <c r="G36" s="68">
        <v>16</v>
      </c>
      <c r="H36" s="68">
        <f>SUM(C36:G36)</f>
        <v>8566</v>
      </c>
      <c r="I36" s="68"/>
      <c r="J36" s="70">
        <f>1078-4</f>
        <v>1074</v>
      </c>
      <c r="K36" s="68">
        <f>4+64</f>
        <v>68</v>
      </c>
      <c r="L36" s="70">
        <v>151</v>
      </c>
      <c r="M36" s="56">
        <f>SUM(J36:L36)</f>
        <v>1293</v>
      </c>
      <c r="N36" s="69">
        <f>M36+H36</f>
        <v>9859</v>
      </c>
    </row>
    <row r="37" spans="1:12" ht="12">
      <c r="A37" s="63"/>
      <c r="B37" s="63"/>
      <c r="G37" s="68"/>
      <c r="H37" s="68"/>
      <c r="I37" s="68"/>
      <c r="J37" s="68"/>
      <c r="K37" s="68"/>
      <c r="L37" s="68"/>
    </row>
    <row r="38" spans="1:12" ht="12">
      <c r="A38" s="63" t="s">
        <v>74</v>
      </c>
      <c r="B38" s="63"/>
      <c r="G38" s="68"/>
      <c r="H38" s="68"/>
      <c r="I38" s="68"/>
      <c r="J38" s="68"/>
      <c r="K38" s="68"/>
      <c r="L38" s="68"/>
    </row>
    <row r="39" spans="1:14" ht="12">
      <c r="A39" s="63" t="s">
        <v>75</v>
      </c>
      <c r="C39" s="56">
        <f>C40+C41</f>
        <v>14</v>
      </c>
      <c r="D39" s="56">
        <f aca="true" t="shared" si="7" ref="D39:N39">D40+D41</f>
        <v>10</v>
      </c>
      <c r="E39" s="56">
        <f t="shared" si="7"/>
        <v>23</v>
      </c>
      <c r="F39" s="56">
        <f t="shared" si="7"/>
        <v>36</v>
      </c>
      <c r="G39" s="68">
        <f t="shared" si="7"/>
        <v>26</v>
      </c>
      <c r="H39" s="68">
        <f t="shared" si="7"/>
        <v>109</v>
      </c>
      <c r="I39" s="68"/>
      <c r="J39" s="68">
        <f t="shared" si="7"/>
        <v>220</v>
      </c>
      <c r="K39" s="68">
        <f t="shared" si="7"/>
        <v>3</v>
      </c>
      <c r="L39" s="68">
        <f t="shared" si="7"/>
        <v>43</v>
      </c>
      <c r="M39" s="56">
        <f t="shared" si="7"/>
        <v>266</v>
      </c>
      <c r="N39" s="56">
        <f t="shared" si="7"/>
        <v>375</v>
      </c>
    </row>
    <row r="40" spans="1:14" ht="12">
      <c r="A40" s="63"/>
      <c r="B40" s="63" t="s">
        <v>52</v>
      </c>
      <c r="C40" s="56">
        <v>5</v>
      </c>
      <c r="D40" s="69">
        <v>3</v>
      </c>
      <c r="E40" s="56">
        <v>12</v>
      </c>
      <c r="F40" s="69">
        <v>15</v>
      </c>
      <c r="G40" s="68">
        <v>9</v>
      </c>
      <c r="H40" s="68">
        <f>SUM(C40:G40)</f>
        <v>44</v>
      </c>
      <c r="I40" s="68"/>
      <c r="J40" s="70">
        <v>116</v>
      </c>
      <c r="K40" s="68">
        <v>3</v>
      </c>
      <c r="L40" s="70">
        <v>11</v>
      </c>
      <c r="M40" s="56">
        <f>SUM(J40:L40)</f>
        <v>130</v>
      </c>
      <c r="N40" s="69">
        <f>M40+H40</f>
        <v>174</v>
      </c>
    </row>
    <row r="41" spans="1:14" ht="12">
      <c r="A41" s="63"/>
      <c r="B41" s="63" t="s">
        <v>53</v>
      </c>
      <c r="C41" s="56">
        <v>9</v>
      </c>
      <c r="D41" s="69">
        <v>7</v>
      </c>
      <c r="E41" s="56">
        <v>11</v>
      </c>
      <c r="F41" s="69">
        <v>21</v>
      </c>
      <c r="G41" s="68">
        <v>17</v>
      </c>
      <c r="H41" s="68">
        <f>SUM(C41:G41)</f>
        <v>65</v>
      </c>
      <c r="I41" s="68"/>
      <c r="J41" s="70">
        <v>104</v>
      </c>
      <c r="K41" s="68">
        <v>0</v>
      </c>
      <c r="L41" s="70">
        <v>32</v>
      </c>
      <c r="M41" s="56">
        <f>SUM(J41:L41)</f>
        <v>136</v>
      </c>
      <c r="N41" s="69">
        <f>M41+H41</f>
        <v>201</v>
      </c>
    </row>
    <row r="42" spans="1:12" ht="12">
      <c r="A42" s="63"/>
      <c r="B42" s="63"/>
      <c r="G42" s="68"/>
      <c r="H42" s="68"/>
      <c r="I42" s="68"/>
      <c r="J42" s="68"/>
      <c r="K42" s="68"/>
      <c r="L42" s="68"/>
    </row>
    <row r="43" spans="1:14" ht="12">
      <c r="A43" s="63" t="s">
        <v>76</v>
      </c>
      <c r="B43" s="63"/>
      <c r="C43" s="56">
        <f>C44+C45</f>
        <v>159</v>
      </c>
      <c r="D43" s="56">
        <f aca="true" t="shared" si="8" ref="D43:N43">D44+D45</f>
        <v>103</v>
      </c>
      <c r="E43" s="56">
        <f t="shared" si="8"/>
        <v>176</v>
      </c>
      <c r="F43" s="56">
        <f t="shared" si="8"/>
        <v>253</v>
      </c>
      <c r="G43" s="68">
        <f t="shared" si="8"/>
        <v>4</v>
      </c>
      <c r="H43" s="68">
        <f t="shared" si="8"/>
        <v>695</v>
      </c>
      <c r="I43" s="68"/>
      <c r="J43" s="68">
        <f t="shared" si="8"/>
        <v>89</v>
      </c>
      <c r="K43" s="68">
        <f t="shared" si="8"/>
        <v>0</v>
      </c>
      <c r="L43" s="68">
        <f t="shared" si="8"/>
        <v>7</v>
      </c>
      <c r="M43" s="56">
        <f t="shared" si="8"/>
        <v>96</v>
      </c>
      <c r="N43" s="56">
        <f t="shared" si="8"/>
        <v>791</v>
      </c>
    </row>
    <row r="44" spans="1:14" ht="12">
      <c r="A44" s="63"/>
      <c r="B44" s="63" t="s">
        <v>52</v>
      </c>
      <c r="C44" s="56">
        <v>78</v>
      </c>
      <c r="D44" s="69">
        <v>60</v>
      </c>
      <c r="E44" s="56">
        <v>91</v>
      </c>
      <c r="F44" s="69">
        <v>111</v>
      </c>
      <c r="G44" s="68">
        <v>3</v>
      </c>
      <c r="H44" s="68">
        <f>SUM(C44:G44)</f>
        <v>343</v>
      </c>
      <c r="I44" s="68"/>
      <c r="J44" s="70">
        <v>43</v>
      </c>
      <c r="K44" s="68">
        <v>0</v>
      </c>
      <c r="L44" s="70">
        <v>2</v>
      </c>
      <c r="M44" s="56">
        <f>SUM(J44:L44)</f>
        <v>45</v>
      </c>
      <c r="N44" s="69">
        <f>M44+H44</f>
        <v>388</v>
      </c>
    </row>
    <row r="45" spans="1:14" ht="12">
      <c r="A45" s="63"/>
      <c r="B45" s="63" t="s">
        <v>53</v>
      </c>
      <c r="C45" s="56">
        <v>81</v>
      </c>
      <c r="D45" s="69">
        <v>43</v>
      </c>
      <c r="E45" s="56">
        <v>85</v>
      </c>
      <c r="F45" s="69">
        <v>142</v>
      </c>
      <c r="G45" s="68">
        <v>1</v>
      </c>
      <c r="H45" s="68">
        <f>SUM(C45:G45)</f>
        <v>352</v>
      </c>
      <c r="I45" s="68"/>
      <c r="J45" s="70">
        <v>46</v>
      </c>
      <c r="K45" s="68">
        <v>0</v>
      </c>
      <c r="L45" s="70">
        <v>5</v>
      </c>
      <c r="M45" s="56">
        <f>SUM(J45:L45)</f>
        <v>51</v>
      </c>
      <c r="N45" s="69">
        <f>M45+H45</f>
        <v>403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Q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33203125" style="2" customWidth="1"/>
    <col min="2" max="2" width="26" style="2" customWidth="1"/>
    <col min="3" max="3" width="8.5" style="2" customWidth="1"/>
    <col min="4" max="4" width="9.66015625" style="2" customWidth="1"/>
    <col min="5" max="6" width="6.66015625" style="2" customWidth="1"/>
    <col min="7" max="7" width="5" style="2" customWidth="1"/>
    <col min="8" max="8" width="6.33203125" style="2" customWidth="1"/>
    <col min="9" max="9" width="2" style="2" customWidth="1"/>
    <col min="10" max="10" width="7" style="2" customWidth="1"/>
    <col min="11" max="12" width="6" style="2" customWidth="1"/>
    <col min="13" max="13" width="5.83203125" style="2" customWidth="1"/>
    <col min="14" max="14" width="1.5" style="2" customWidth="1"/>
    <col min="15" max="15" width="7" style="2" customWidth="1"/>
    <col min="16" max="16384" width="9.33203125" style="2" customWidth="1"/>
  </cols>
  <sheetData>
    <row r="1" spans="1:15" ht="11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>
      <c r="A3" s="1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1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1.25">
      <c r="C5" s="155" t="s">
        <v>15</v>
      </c>
      <c r="D5" s="155"/>
      <c r="E5" s="155"/>
      <c r="F5" s="155"/>
      <c r="G5" s="155"/>
      <c r="H5" s="155"/>
      <c r="J5" s="155" t="s">
        <v>16</v>
      </c>
      <c r="K5" s="155"/>
      <c r="L5" s="155"/>
      <c r="M5" s="155"/>
      <c r="O5" s="80" t="s">
        <v>95</v>
      </c>
    </row>
    <row r="6" spans="3:15" ht="11.25">
      <c r="C6" s="4" t="s">
        <v>12</v>
      </c>
      <c r="D6" s="4" t="s">
        <v>13</v>
      </c>
      <c r="E6" s="4" t="s">
        <v>4</v>
      </c>
      <c r="F6" s="4" t="s">
        <v>5</v>
      </c>
      <c r="G6" s="4" t="s">
        <v>7</v>
      </c>
      <c r="H6" s="4" t="s">
        <v>1</v>
      </c>
      <c r="I6" s="4"/>
      <c r="J6" s="4" t="s">
        <v>6</v>
      </c>
      <c r="K6" s="4" t="s">
        <v>8</v>
      </c>
      <c r="L6" s="4" t="s">
        <v>9</v>
      </c>
      <c r="M6" s="4" t="s">
        <v>1</v>
      </c>
      <c r="N6" s="4"/>
      <c r="O6" s="4" t="s">
        <v>1</v>
      </c>
    </row>
    <row r="7" spans="1:17" ht="11.25">
      <c r="A7" s="2" t="s">
        <v>11</v>
      </c>
      <c r="C7" s="118">
        <f>C8+C16+C35+C41+C45+C50+C52</f>
        <v>4644</v>
      </c>
      <c r="D7" s="118">
        <f>D8+D16+D35+D41+D45+D50+D52</f>
        <v>3312</v>
      </c>
      <c r="E7" s="118">
        <f>E8+E16+E35+E41+E45+E50+E52</f>
        <v>4525</v>
      </c>
      <c r="F7" s="118">
        <f>F8+F16+F35+F41+F45+F50+F52</f>
        <v>5400</v>
      </c>
      <c r="G7" s="118">
        <f>G8+G16+G35+G41+G45+G50+G52</f>
        <v>68</v>
      </c>
      <c r="H7" s="118">
        <f>SUM(C7:G7)</f>
        <v>17949</v>
      </c>
      <c r="I7" s="118"/>
      <c r="J7" s="118">
        <f>J8+J16+J35+J41+J45+J50+J52</f>
        <v>2086</v>
      </c>
      <c r="K7" s="118">
        <f>K8+K16+K35+K41+K45+K50+K52</f>
        <v>91</v>
      </c>
      <c r="L7" s="118">
        <f>L8+L16+L35+L41+L45+L50+L52</f>
        <v>324</v>
      </c>
      <c r="M7" s="118">
        <f>SUM(J7:L7)</f>
        <v>2501</v>
      </c>
      <c r="N7" s="3"/>
      <c r="O7" s="3">
        <f>M7+H7</f>
        <v>20450</v>
      </c>
      <c r="P7" s="3"/>
      <c r="Q7" s="3"/>
    </row>
    <row r="8" spans="1:17" ht="12">
      <c r="A8" s="77" t="s">
        <v>14</v>
      </c>
      <c r="C8" s="118">
        <f>SUM(C9:C15)</f>
        <v>589</v>
      </c>
      <c r="D8" s="118">
        <f>SUM(D9:D15)</f>
        <v>529</v>
      </c>
      <c r="E8" s="118">
        <f>SUM(E9:E15)</f>
        <v>940</v>
      </c>
      <c r="F8" s="118">
        <f>SUM(F9:F15)</f>
        <v>1208</v>
      </c>
      <c r="G8" s="118">
        <f>SUM(G9:G15)</f>
        <v>0</v>
      </c>
      <c r="H8" s="118">
        <f>SUM(H9:H15)</f>
        <v>3266</v>
      </c>
      <c r="I8" s="118"/>
      <c r="J8" s="118">
        <f aca="true" t="shared" si="0" ref="J8:O8">SUM(J9:J15)</f>
        <v>329</v>
      </c>
      <c r="K8" s="118">
        <f t="shared" si="0"/>
        <v>12</v>
      </c>
      <c r="L8" s="118">
        <f t="shared" si="0"/>
        <v>0</v>
      </c>
      <c r="M8" s="118">
        <f t="shared" si="0"/>
        <v>341</v>
      </c>
      <c r="N8" s="3"/>
      <c r="O8" s="3">
        <f t="shared" si="0"/>
        <v>3607</v>
      </c>
      <c r="P8" s="3"/>
      <c r="Q8" s="3"/>
    </row>
    <row r="9" spans="2:16" ht="11.25">
      <c r="B9" s="2" t="s">
        <v>645</v>
      </c>
      <c r="C9" s="118">
        <v>38</v>
      </c>
      <c r="D9" s="118">
        <v>42</v>
      </c>
      <c r="E9" s="118">
        <v>86</v>
      </c>
      <c r="F9" s="118">
        <v>89</v>
      </c>
      <c r="G9" s="118">
        <v>0</v>
      </c>
      <c r="H9" s="118">
        <f>SUM(C9:G9)</f>
        <v>255</v>
      </c>
      <c r="I9" s="118"/>
      <c r="J9" s="118">
        <v>14</v>
      </c>
      <c r="K9" s="118">
        <v>0</v>
      </c>
      <c r="L9" s="118">
        <v>0</v>
      </c>
      <c r="M9" s="118">
        <f>SUM(J9:L9)</f>
        <v>14</v>
      </c>
      <c r="N9" s="3"/>
      <c r="O9" s="3">
        <f>M9+H9</f>
        <v>269</v>
      </c>
      <c r="P9" s="3"/>
    </row>
    <row r="10" spans="2:16" ht="11.25">
      <c r="B10" s="2" t="s">
        <v>112</v>
      </c>
      <c r="C10" s="118">
        <v>95</v>
      </c>
      <c r="D10" s="118">
        <v>72</v>
      </c>
      <c r="E10" s="118">
        <v>138</v>
      </c>
      <c r="F10" s="118">
        <v>127</v>
      </c>
      <c r="G10" s="118">
        <v>0</v>
      </c>
      <c r="H10" s="118">
        <f aca="true" t="shared" si="1" ref="H10:H54">SUM(C10:G10)</f>
        <v>432</v>
      </c>
      <c r="I10" s="118"/>
      <c r="J10" s="118">
        <v>29</v>
      </c>
      <c r="K10" s="118">
        <v>0</v>
      </c>
      <c r="L10" s="118">
        <v>0</v>
      </c>
      <c r="M10" s="118">
        <f aca="true" t="shared" si="2" ref="M10:M15">SUM(J10:L10)</f>
        <v>29</v>
      </c>
      <c r="N10" s="3"/>
      <c r="O10" s="3">
        <f aca="true" t="shared" si="3" ref="O10:O15">M10+H10</f>
        <v>461</v>
      </c>
      <c r="P10" s="3"/>
    </row>
    <row r="11" spans="2:16" ht="11.25">
      <c r="B11" s="2" t="s">
        <v>114</v>
      </c>
      <c r="C11" s="118">
        <v>105</v>
      </c>
      <c r="D11" s="118">
        <v>79</v>
      </c>
      <c r="E11" s="118">
        <v>128</v>
      </c>
      <c r="F11" s="118">
        <v>153</v>
      </c>
      <c r="G11" s="118">
        <v>0</v>
      </c>
      <c r="H11" s="118">
        <f t="shared" si="1"/>
        <v>465</v>
      </c>
      <c r="I11" s="118"/>
      <c r="J11" s="118">
        <v>40</v>
      </c>
      <c r="K11" s="118">
        <v>0</v>
      </c>
      <c r="L11" s="118">
        <v>0</v>
      </c>
      <c r="M11" s="118">
        <f t="shared" si="2"/>
        <v>40</v>
      </c>
      <c r="N11" s="3"/>
      <c r="O11" s="3">
        <f t="shared" si="3"/>
        <v>505</v>
      </c>
      <c r="P11" s="3"/>
    </row>
    <row r="12" spans="2:16" ht="11.25">
      <c r="B12" s="2" t="s">
        <v>116</v>
      </c>
      <c r="C12" s="118">
        <v>45</v>
      </c>
      <c r="D12" s="118">
        <v>59</v>
      </c>
      <c r="E12" s="118">
        <v>112</v>
      </c>
      <c r="F12" s="118">
        <v>177</v>
      </c>
      <c r="G12" s="118">
        <v>0</v>
      </c>
      <c r="H12" s="118">
        <f t="shared" si="1"/>
        <v>393</v>
      </c>
      <c r="I12" s="118"/>
      <c r="J12" s="118">
        <v>0</v>
      </c>
      <c r="K12" s="118">
        <v>0</v>
      </c>
      <c r="L12" s="118">
        <v>0</v>
      </c>
      <c r="M12" s="118">
        <f t="shared" si="2"/>
        <v>0</v>
      </c>
      <c r="N12" s="3"/>
      <c r="O12" s="3">
        <f t="shared" si="3"/>
        <v>393</v>
      </c>
      <c r="P12" s="3"/>
    </row>
    <row r="13" spans="2:16" ht="11.25">
      <c r="B13" s="2" t="s">
        <v>649</v>
      </c>
      <c r="C13" s="118">
        <v>92</v>
      </c>
      <c r="D13" s="118">
        <v>81</v>
      </c>
      <c r="E13" s="118">
        <v>124</v>
      </c>
      <c r="F13" s="118">
        <v>156</v>
      </c>
      <c r="G13" s="118">
        <v>0</v>
      </c>
      <c r="H13" s="118">
        <f t="shared" si="1"/>
        <v>453</v>
      </c>
      <c r="I13" s="118"/>
      <c r="J13" s="118">
        <v>90</v>
      </c>
      <c r="K13" s="118">
        <v>0</v>
      </c>
      <c r="L13" s="118">
        <v>0</v>
      </c>
      <c r="M13" s="118">
        <f t="shared" si="2"/>
        <v>90</v>
      </c>
      <c r="N13" s="3"/>
      <c r="O13" s="3">
        <f t="shared" si="3"/>
        <v>543</v>
      </c>
      <c r="P13" s="3"/>
    </row>
    <row r="14" spans="2:16" ht="11.25">
      <c r="B14" s="2" t="s">
        <v>718</v>
      </c>
      <c r="C14" s="118">
        <v>149</v>
      </c>
      <c r="D14" s="118">
        <v>111</v>
      </c>
      <c r="E14" s="118">
        <v>201</v>
      </c>
      <c r="F14" s="118">
        <v>292</v>
      </c>
      <c r="G14" s="118">
        <v>0</v>
      </c>
      <c r="H14" s="118">
        <f t="shared" si="1"/>
        <v>753</v>
      </c>
      <c r="I14" s="118"/>
      <c r="J14" s="118">
        <v>83</v>
      </c>
      <c r="K14" s="118">
        <v>0</v>
      </c>
      <c r="L14" s="118">
        <v>0</v>
      </c>
      <c r="M14" s="118">
        <f t="shared" si="2"/>
        <v>83</v>
      </c>
      <c r="N14" s="3"/>
      <c r="O14" s="3">
        <f t="shared" si="3"/>
        <v>836</v>
      </c>
      <c r="P14" s="3"/>
    </row>
    <row r="15" spans="2:16" ht="11.25">
      <c r="B15" s="2" t="s">
        <v>134</v>
      </c>
      <c r="C15" s="118">
        <v>65</v>
      </c>
      <c r="D15" s="118">
        <v>85</v>
      </c>
      <c r="E15" s="118">
        <v>151</v>
      </c>
      <c r="F15" s="118">
        <v>214</v>
      </c>
      <c r="G15" s="118">
        <v>0</v>
      </c>
      <c r="H15" s="118">
        <f t="shared" si="1"/>
        <v>515</v>
      </c>
      <c r="I15" s="118"/>
      <c r="J15" s="118">
        <v>73</v>
      </c>
      <c r="K15" s="118">
        <v>12</v>
      </c>
      <c r="L15" s="118">
        <v>0</v>
      </c>
      <c r="M15" s="118">
        <f t="shared" si="2"/>
        <v>85</v>
      </c>
      <c r="N15" s="3"/>
      <c r="O15" s="3">
        <f t="shared" si="3"/>
        <v>600</v>
      </c>
      <c r="P15" s="3"/>
    </row>
    <row r="16" spans="1:16" ht="12">
      <c r="A16" s="77" t="s">
        <v>17</v>
      </c>
      <c r="C16" s="118">
        <f>SUM(C17:C34)</f>
        <v>1250</v>
      </c>
      <c r="D16" s="118">
        <f>SUM(D17:D34)</f>
        <v>906</v>
      </c>
      <c r="E16" s="118">
        <f>SUM(E17:E34)</f>
        <v>1365</v>
      </c>
      <c r="F16" s="118">
        <f>SUM(F17:F34)</f>
        <v>1754</v>
      </c>
      <c r="G16" s="118">
        <f>SUM(G17:G34)</f>
        <v>0</v>
      </c>
      <c r="H16" s="118">
        <f>SUM(H17:H34)</f>
        <v>5275</v>
      </c>
      <c r="I16" s="118"/>
      <c r="J16" s="118">
        <f>SUM(J17:J34)</f>
        <v>708</v>
      </c>
      <c r="K16" s="118">
        <f>SUM(K17:K34)</f>
        <v>29</v>
      </c>
      <c r="L16" s="118">
        <f>SUM(L17:L34)</f>
        <v>177</v>
      </c>
      <c r="M16" s="118">
        <f>SUM(M17:M34)</f>
        <v>914</v>
      </c>
      <c r="N16" s="3"/>
      <c r="O16" s="3">
        <f>SUM(O17:O34)</f>
        <v>6189</v>
      </c>
      <c r="P16" s="3"/>
    </row>
    <row r="17" spans="2:16" ht="11.25">
      <c r="B17" s="2" t="s">
        <v>141</v>
      </c>
      <c r="C17" s="118">
        <v>34</v>
      </c>
      <c r="D17" s="118">
        <v>17</v>
      </c>
      <c r="E17" s="118">
        <v>27</v>
      </c>
      <c r="F17" s="118">
        <v>23</v>
      </c>
      <c r="G17" s="118">
        <v>0</v>
      </c>
      <c r="H17" s="118">
        <f t="shared" si="1"/>
        <v>101</v>
      </c>
      <c r="I17" s="118"/>
      <c r="J17" s="118">
        <v>0</v>
      </c>
      <c r="K17" s="118">
        <v>0</v>
      </c>
      <c r="L17" s="118">
        <v>0</v>
      </c>
      <c r="M17" s="118">
        <f aca="true" t="shared" si="4" ref="M17:M34">SUM(J17:L17)</f>
        <v>0</v>
      </c>
      <c r="N17" s="3"/>
      <c r="O17" s="3">
        <f aca="true" t="shared" si="5" ref="O17:O34">M17+H17</f>
        <v>101</v>
      </c>
      <c r="P17" s="3"/>
    </row>
    <row r="18" spans="2:16" ht="11.25">
      <c r="B18" s="2" t="s">
        <v>143</v>
      </c>
      <c r="C18" s="118">
        <v>154</v>
      </c>
      <c r="D18" s="118">
        <v>85</v>
      </c>
      <c r="E18" s="118">
        <v>124</v>
      </c>
      <c r="F18" s="118">
        <v>169</v>
      </c>
      <c r="G18" s="118">
        <v>0</v>
      </c>
      <c r="H18" s="118">
        <f t="shared" si="1"/>
        <v>532</v>
      </c>
      <c r="I18" s="118"/>
      <c r="J18" s="118">
        <v>44</v>
      </c>
      <c r="K18" s="118">
        <v>0</v>
      </c>
      <c r="L18" s="118">
        <v>27</v>
      </c>
      <c r="M18" s="118">
        <f t="shared" si="4"/>
        <v>71</v>
      </c>
      <c r="N18" s="3"/>
      <c r="O18" s="3">
        <f t="shared" si="5"/>
        <v>603</v>
      </c>
      <c r="P18" s="3"/>
    </row>
    <row r="19" spans="2:16" ht="11.25">
      <c r="B19" s="2" t="s">
        <v>149</v>
      </c>
      <c r="C19" s="118">
        <v>47</v>
      </c>
      <c r="D19" s="118">
        <v>33</v>
      </c>
      <c r="E19" s="118">
        <v>33</v>
      </c>
      <c r="F19" s="118">
        <v>40</v>
      </c>
      <c r="G19" s="118">
        <v>0</v>
      </c>
      <c r="H19" s="118">
        <f t="shared" si="1"/>
        <v>153</v>
      </c>
      <c r="I19" s="118"/>
      <c r="J19" s="118">
        <v>39</v>
      </c>
      <c r="K19" s="118">
        <v>0</v>
      </c>
      <c r="L19" s="118">
        <v>0</v>
      </c>
      <c r="M19" s="118">
        <f t="shared" si="4"/>
        <v>39</v>
      </c>
      <c r="N19" s="3"/>
      <c r="O19" s="3">
        <f t="shared" si="5"/>
        <v>192</v>
      </c>
      <c r="P19" s="3"/>
    </row>
    <row r="20" spans="2:16" ht="11.25">
      <c r="B20" s="2" t="s">
        <v>648</v>
      </c>
      <c r="C20" s="118">
        <v>39</v>
      </c>
      <c r="D20" s="118">
        <v>43</v>
      </c>
      <c r="E20" s="118">
        <v>64</v>
      </c>
      <c r="F20" s="118">
        <v>83</v>
      </c>
      <c r="G20" s="118">
        <v>0</v>
      </c>
      <c r="H20" s="118">
        <f t="shared" si="1"/>
        <v>229</v>
      </c>
      <c r="I20" s="118"/>
      <c r="J20" s="118">
        <v>97</v>
      </c>
      <c r="K20" s="118">
        <v>0</v>
      </c>
      <c r="L20" s="118">
        <v>19</v>
      </c>
      <c r="M20" s="118">
        <f t="shared" si="4"/>
        <v>116</v>
      </c>
      <c r="N20" s="3"/>
      <c r="O20" s="3">
        <f t="shared" si="5"/>
        <v>345</v>
      </c>
      <c r="P20" s="3"/>
    </row>
    <row r="21" spans="2:16" ht="11.25">
      <c r="B21" s="2" t="s">
        <v>154</v>
      </c>
      <c r="C21" s="118">
        <v>8</v>
      </c>
      <c r="D21" s="118">
        <v>14</v>
      </c>
      <c r="E21" s="118">
        <v>33</v>
      </c>
      <c r="F21" s="118">
        <v>68</v>
      </c>
      <c r="G21" s="118">
        <v>0</v>
      </c>
      <c r="H21" s="118">
        <f t="shared" si="1"/>
        <v>123</v>
      </c>
      <c r="I21" s="118"/>
      <c r="J21" s="118">
        <v>28</v>
      </c>
      <c r="K21" s="118">
        <v>0</v>
      </c>
      <c r="L21" s="118">
        <v>0</v>
      </c>
      <c r="M21" s="118">
        <f t="shared" si="4"/>
        <v>28</v>
      </c>
      <c r="N21" s="3"/>
      <c r="O21" s="3">
        <f t="shared" si="5"/>
        <v>151</v>
      </c>
      <c r="P21" s="3"/>
    </row>
    <row r="22" spans="2:16" ht="11.25">
      <c r="B22" s="2" t="s">
        <v>157</v>
      </c>
      <c r="C22" s="118">
        <v>137</v>
      </c>
      <c r="D22" s="118">
        <v>107</v>
      </c>
      <c r="E22" s="118">
        <v>159</v>
      </c>
      <c r="F22" s="118">
        <v>223</v>
      </c>
      <c r="G22" s="118">
        <v>0</v>
      </c>
      <c r="H22" s="118">
        <f t="shared" si="1"/>
        <v>626</v>
      </c>
      <c r="I22" s="118"/>
      <c r="J22" s="118">
        <v>40</v>
      </c>
      <c r="K22" s="118">
        <v>6</v>
      </c>
      <c r="L22" s="118">
        <v>78</v>
      </c>
      <c r="M22" s="118">
        <f t="shared" si="4"/>
        <v>124</v>
      </c>
      <c r="N22" s="3"/>
      <c r="O22" s="3">
        <f t="shared" si="5"/>
        <v>750</v>
      </c>
      <c r="P22" s="3"/>
    </row>
    <row r="23" spans="2:16" ht="11.25">
      <c r="B23" s="2" t="s">
        <v>165</v>
      </c>
      <c r="C23" s="118">
        <v>28</v>
      </c>
      <c r="D23" s="118">
        <v>25</v>
      </c>
      <c r="E23" s="118">
        <v>37</v>
      </c>
      <c r="F23" s="118">
        <v>44</v>
      </c>
      <c r="G23" s="118">
        <v>0</v>
      </c>
      <c r="H23" s="118">
        <f t="shared" si="1"/>
        <v>134</v>
      </c>
      <c r="I23" s="118"/>
      <c r="J23" s="118">
        <v>16</v>
      </c>
      <c r="K23" s="118">
        <v>0</v>
      </c>
      <c r="L23" s="118">
        <v>0</v>
      </c>
      <c r="M23" s="118">
        <f t="shared" si="4"/>
        <v>16</v>
      </c>
      <c r="N23" s="3"/>
      <c r="O23" s="3">
        <f t="shared" si="5"/>
        <v>150</v>
      </c>
      <c r="P23" s="3"/>
    </row>
    <row r="24" spans="2:16" ht="11.25">
      <c r="B24" s="2" t="s">
        <v>171</v>
      </c>
      <c r="C24" s="118">
        <v>108</v>
      </c>
      <c r="D24" s="118">
        <v>94</v>
      </c>
      <c r="E24" s="118">
        <v>129</v>
      </c>
      <c r="F24" s="118">
        <v>227</v>
      </c>
      <c r="G24" s="118">
        <v>0</v>
      </c>
      <c r="H24" s="118">
        <f t="shared" si="1"/>
        <v>558</v>
      </c>
      <c r="I24" s="118"/>
      <c r="J24" s="118">
        <v>43</v>
      </c>
      <c r="K24" s="118">
        <v>0</v>
      </c>
      <c r="L24" s="118">
        <v>0</v>
      </c>
      <c r="M24" s="118">
        <f t="shared" si="4"/>
        <v>43</v>
      </c>
      <c r="N24" s="3"/>
      <c r="O24" s="3">
        <f t="shared" si="5"/>
        <v>601</v>
      </c>
      <c r="P24" s="3"/>
    </row>
    <row r="25" spans="2:16" ht="11.25">
      <c r="B25" s="2" t="s">
        <v>697</v>
      </c>
      <c r="C25" s="118">
        <v>36</v>
      </c>
      <c r="D25" s="118">
        <v>39</v>
      </c>
      <c r="E25" s="118">
        <v>55</v>
      </c>
      <c r="F25" s="118">
        <v>71</v>
      </c>
      <c r="G25" s="118">
        <v>0</v>
      </c>
      <c r="H25" s="118">
        <f t="shared" si="1"/>
        <v>201</v>
      </c>
      <c r="I25" s="118"/>
      <c r="J25" s="118">
        <v>30</v>
      </c>
      <c r="K25" s="118">
        <v>0</v>
      </c>
      <c r="L25" s="118">
        <v>0</v>
      </c>
      <c r="M25" s="118">
        <f t="shared" si="4"/>
        <v>30</v>
      </c>
      <c r="N25" s="3"/>
      <c r="O25" s="3">
        <f t="shared" si="5"/>
        <v>231</v>
      </c>
      <c r="P25" s="3"/>
    </row>
    <row r="26" spans="2:16" ht="11.25">
      <c r="B26" s="2" t="s">
        <v>183</v>
      </c>
      <c r="C26" s="118">
        <v>113</v>
      </c>
      <c r="D26" s="118">
        <v>72</v>
      </c>
      <c r="E26" s="118">
        <v>78</v>
      </c>
      <c r="F26" s="118">
        <v>118</v>
      </c>
      <c r="G26" s="118">
        <v>0</v>
      </c>
      <c r="H26" s="118">
        <f t="shared" si="1"/>
        <v>381</v>
      </c>
      <c r="I26" s="118"/>
      <c r="J26" s="118">
        <v>66</v>
      </c>
      <c r="K26" s="118">
        <v>0</v>
      </c>
      <c r="L26" s="118">
        <v>18</v>
      </c>
      <c r="M26" s="118">
        <f t="shared" si="4"/>
        <v>84</v>
      </c>
      <c r="N26" s="3"/>
      <c r="O26" s="3">
        <f t="shared" si="5"/>
        <v>465</v>
      </c>
      <c r="P26" s="3"/>
    </row>
    <row r="27" spans="2:16" ht="11.25">
      <c r="B27" s="2" t="s">
        <v>190</v>
      </c>
      <c r="C27" s="118">
        <v>7</v>
      </c>
      <c r="D27" s="118">
        <v>5</v>
      </c>
      <c r="E27" s="118">
        <v>22</v>
      </c>
      <c r="F27" s="118">
        <v>26</v>
      </c>
      <c r="G27" s="118">
        <v>0</v>
      </c>
      <c r="H27" s="118">
        <f t="shared" si="1"/>
        <v>60</v>
      </c>
      <c r="I27" s="118"/>
      <c r="J27" s="118">
        <v>0</v>
      </c>
      <c r="K27" s="118">
        <v>0</v>
      </c>
      <c r="L27" s="118">
        <v>0</v>
      </c>
      <c r="M27" s="118">
        <f t="shared" si="4"/>
        <v>0</v>
      </c>
      <c r="N27" s="3"/>
      <c r="O27" s="3">
        <f t="shared" si="5"/>
        <v>60</v>
      </c>
      <c r="P27" s="3"/>
    </row>
    <row r="28" spans="2:16" ht="11.25">
      <c r="B28" s="2" t="s">
        <v>192</v>
      </c>
      <c r="C28" s="118">
        <v>39</v>
      </c>
      <c r="D28" s="118">
        <v>23</v>
      </c>
      <c r="E28" s="118">
        <v>29</v>
      </c>
      <c r="F28" s="118">
        <v>32</v>
      </c>
      <c r="G28" s="118">
        <v>0</v>
      </c>
      <c r="H28" s="118">
        <f t="shared" si="1"/>
        <v>123</v>
      </c>
      <c r="I28" s="118"/>
      <c r="J28" s="118">
        <v>0</v>
      </c>
      <c r="K28" s="118">
        <v>0</v>
      </c>
      <c r="L28" s="118">
        <v>0</v>
      </c>
      <c r="M28" s="118">
        <f t="shared" si="4"/>
        <v>0</v>
      </c>
      <c r="N28" s="3"/>
      <c r="O28" s="3">
        <f t="shared" si="5"/>
        <v>123</v>
      </c>
      <c r="P28" s="3"/>
    </row>
    <row r="29" spans="2:16" ht="11.25">
      <c r="B29" s="2" t="s">
        <v>197</v>
      </c>
      <c r="C29" s="118">
        <v>64</v>
      </c>
      <c r="D29" s="118">
        <v>51</v>
      </c>
      <c r="E29" s="118">
        <v>106</v>
      </c>
      <c r="F29" s="118">
        <v>112</v>
      </c>
      <c r="G29" s="118">
        <v>0</v>
      </c>
      <c r="H29" s="118">
        <f t="shared" si="1"/>
        <v>333</v>
      </c>
      <c r="I29" s="118"/>
      <c r="J29" s="118">
        <v>33</v>
      </c>
      <c r="K29" s="118">
        <v>0</v>
      </c>
      <c r="L29" s="118">
        <v>0</v>
      </c>
      <c r="M29" s="118">
        <f t="shared" si="4"/>
        <v>33</v>
      </c>
      <c r="N29" s="3"/>
      <c r="O29" s="3">
        <f t="shared" si="5"/>
        <v>366</v>
      </c>
      <c r="P29" s="3"/>
    </row>
    <row r="30" spans="2:16" ht="11.25">
      <c r="B30" s="2" t="s">
        <v>202</v>
      </c>
      <c r="C30" s="118">
        <v>179</v>
      </c>
      <c r="D30" s="118">
        <v>103</v>
      </c>
      <c r="E30" s="118">
        <v>120</v>
      </c>
      <c r="F30" s="118">
        <v>107</v>
      </c>
      <c r="G30" s="118">
        <v>0</v>
      </c>
      <c r="H30" s="118">
        <f t="shared" si="1"/>
        <v>509</v>
      </c>
      <c r="I30" s="118"/>
      <c r="J30" s="118">
        <v>79</v>
      </c>
      <c r="K30" s="118">
        <v>20</v>
      </c>
      <c r="L30" s="118">
        <v>35</v>
      </c>
      <c r="M30" s="118">
        <f t="shared" si="4"/>
        <v>134</v>
      </c>
      <c r="N30" s="3"/>
      <c r="O30" s="3">
        <f t="shared" si="5"/>
        <v>643</v>
      </c>
      <c r="P30" s="3"/>
    </row>
    <row r="31" spans="2:16" ht="11.25">
      <c r="B31" s="2" t="s">
        <v>210</v>
      </c>
      <c r="C31" s="118">
        <v>191</v>
      </c>
      <c r="D31" s="118">
        <v>132</v>
      </c>
      <c r="E31" s="118">
        <v>221</v>
      </c>
      <c r="F31" s="118">
        <v>242</v>
      </c>
      <c r="G31" s="118">
        <v>0</v>
      </c>
      <c r="H31" s="118">
        <f t="shared" si="1"/>
        <v>786</v>
      </c>
      <c r="I31" s="118"/>
      <c r="J31" s="118">
        <v>83</v>
      </c>
      <c r="K31" s="118">
        <v>0</v>
      </c>
      <c r="L31" s="118">
        <v>0</v>
      </c>
      <c r="M31" s="118">
        <f t="shared" si="4"/>
        <v>83</v>
      </c>
      <c r="N31" s="3"/>
      <c r="O31" s="3">
        <f t="shared" si="5"/>
        <v>869</v>
      </c>
      <c r="P31" s="3"/>
    </row>
    <row r="32" spans="2:16" ht="11.25">
      <c r="B32" s="2" t="s">
        <v>222</v>
      </c>
      <c r="C32" s="118">
        <v>34</v>
      </c>
      <c r="D32" s="118">
        <v>24</v>
      </c>
      <c r="E32" s="118">
        <v>42</v>
      </c>
      <c r="F32" s="118">
        <v>59</v>
      </c>
      <c r="G32" s="118">
        <v>0</v>
      </c>
      <c r="H32" s="118">
        <f t="shared" si="1"/>
        <v>159</v>
      </c>
      <c r="I32" s="118"/>
      <c r="J32" s="118">
        <v>66</v>
      </c>
      <c r="K32" s="118">
        <v>0</v>
      </c>
      <c r="L32" s="118">
        <v>0</v>
      </c>
      <c r="M32" s="118">
        <f>SUM(J32:L32)</f>
        <v>66</v>
      </c>
      <c r="N32" s="3"/>
      <c r="O32" s="3">
        <f t="shared" si="5"/>
        <v>225</v>
      </c>
      <c r="P32" s="3"/>
    </row>
    <row r="33" spans="2:16" ht="11.25">
      <c r="B33" s="2" t="s">
        <v>226</v>
      </c>
      <c r="C33" s="118">
        <v>32</v>
      </c>
      <c r="D33" s="118">
        <v>39</v>
      </c>
      <c r="E33" s="118">
        <v>86</v>
      </c>
      <c r="F33" s="118">
        <v>110</v>
      </c>
      <c r="G33" s="118">
        <v>0</v>
      </c>
      <c r="H33" s="118">
        <f t="shared" si="1"/>
        <v>267</v>
      </c>
      <c r="I33" s="118"/>
      <c r="J33" s="118">
        <v>44</v>
      </c>
      <c r="K33" s="118">
        <v>1</v>
      </c>
      <c r="L33" s="118">
        <v>0</v>
      </c>
      <c r="M33" s="118">
        <f>SUM(J33:L33)</f>
        <v>45</v>
      </c>
      <c r="N33" s="3"/>
      <c r="O33" s="3">
        <f t="shared" si="5"/>
        <v>312</v>
      </c>
      <c r="P33" s="3"/>
    </row>
    <row r="34" spans="2:16" ht="11.25">
      <c r="B34" s="2" t="s">
        <v>231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1"/>
        <v>0</v>
      </c>
      <c r="I34" s="118"/>
      <c r="J34" s="118">
        <v>0</v>
      </c>
      <c r="K34" s="118">
        <v>2</v>
      </c>
      <c r="L34" s="118">
        <v>0</v>
      </c>
      <c r="M34" s="118">
        <f t="shared" si="4"/>
        <v>2</v>
      </c>
      <c r="N34" s="3"/>
      <c r="O34" s="3">
        <f t="shared" si="5"/>
        <v>2</v>
      </c>
      <c r="P34" s="3"/>
    </row>
    <row r="35" spans="1:17" ht="12">
      <c r="A35" s="77" t="s">
        <v>22</v>
      </c>
      <c r="C35" s="118">
        <f>SUM(C36:C40)</f>
        <v>938</v>
      </c>
      <c r="D35" s="118">
        <f>SUM(D36:D40)</f>
        <v>564</v>
      </c>
      <c r="E35" s="118">
        <f>SUM(E36:E40)</f>
        <v>823</v>
      </c>
      <c r="F35" s="118">
        <f>SUM(F36:F40)</f>
        <v>1004</v>
      </c>
      <c r="G35" s="118">
        <f>SUM(G36:G40)</f>
        <v>0</v>
      </c>
      <c r="H35" s="118">
        <f>SUM(H36:H40)</f>
        <v>3329</v>
      </c>
      <c r="I35" s="118"/>
      <c r="J35" s="118">
        <f>SUM(J36:J40)</f>
        <v>201</v>
      </c>
      <c r="K35" s="118">
        <f>SUM(K36:K40)</f>
        <v>0</v>
      </c>
      <c r="L35" s="118">
        <f>SUM(L36:L40)</f>
        <v>0</v>
      </c>
      <c r="M35" s="118">
        <f aca="true" t="shared" si="6" ref="M35:M54">SUM(J35:L35)</f>
        <v>201</v>
      </c>
      <c r="N35" s="3"/>
      <c r="O35" s="3">
        <f>SUM(O36:O40)</f>
        <v>3530</v>
      </c>
      <c r="P35" s="3"/>
      <c r="Q35" s="3"/>
    </row>
    <row r="36" spans="2:16" ht="11.25">
      <c r="B36" s="2" t="s">
        <v>232</v>
      </c>
      <c r="C36" s="118">
        <v>159</v>
      </c>
      <c r="D36" s="118">
        <v>129</v>
      </c>
      <c r="E36" s="118">
        <v>175</v>
      </c>
      <c r="F36" s="118">
        <v>231</v>
      </c>
      <c r="G36" s="118">
        <v>0</v>
      </c>
      <c r="H36" s="118">
        <f t="shared" si="1"/>
        <v>694</v>
      </c>
      <c r="I36" s="118"/>
      <c r="J36" s="118">
        <v>45</v>
      </c>
      <c r="K36" s="118">
        <v>0</v>
      </c>
      <c r="L36" s="118">
        <v>0</v>
      </c>
      <c r="M36" s="118">
        <f t="shared" si="6"/>
        <v>45</v>
      </c>
      <c r="N36" s="3"/>
      <c r="O36" s="3">
        <f>M36+H36</f>
        <v>739</v>
      </c>
      <c r="P36" s="3"/>
    </row>
    <row r="37" spans="2:16" ht="11.25">
      <c r="B37" s="2" t="s">
        <v>240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1"/>
        <v>0</v>
      </c>
      <c r="I37" s="118"/>
      <c r="J37" s="118">
        <v>156</v>
      </c>
      <c r="K37" s="118">
        <v>0</v>
      </c>
      <c r="L37" s="118">
        <v>0</v>
      </c>
      <c r="M37" s="118">
        <f t="shared" si="6"/>
        <v>156</v>
      </c>
      <c r="N37" s="3"/>
      <c r="O37" s="3">
        <f>M37+H37</f>
        <v>156</v>
      </c>
      <c r="P37" s="3"/>
    </row>
    <row r="38" spans="2:16" ht="11.25">
      <c r="B38" s="2" t="s">
        <v>242</v>
      </c>
      <c r="C38" s="118">
        <v>93</v>
      </c>
      <c r="D38" s="118">
        <v>66</v>
      </c>
      <c r="E38" s="118">
        <v>184</v>
      </c>
      <c r="F38" s="118">
        <v>237</v>
      </c>
      <c r="G38" s="118">
        <v>0</v>
      </c>
      <c r="H38" s="118">
        <f t="shared" si="1"/>
        <v>580</v>
      </c>
      <c r="I38" s="118"/>
      <c r="J38" s="118">
        <v>0</v>
      </c>
      <c r="K38" s="118">
        <v>0</v>
      </c>
      <c r="L38" s="118">
        <v>0</v>
      </c>
      <c r="M38" s="118">
        <f t="shared" si="6"/>
        <v>0</v>
      </c>
      <c r="N38" s="3"/>
      <c r="O38" s="3">
        <f>M38+H38</f>
        <v>580</v>
      </c>
      <c r="P38" s="3"/>
    </row>
    <row r="39" spans="2:16" ht="11.25">
      <c r="B39" s="2" t="s">
        <v>647</v>
      </c>
      <c r="C39" s="118">
        <v>489</v>
      </c>
      <c r="D39" s="118">
        <v>241</v>
      </c>
      <c r="E39" s="118">
        <v>261</v>
      </c>
      <c r="F39" s="118">
        <v>295</v>
      </c>
      <c r="G39" s="118">
        <v>0</v>
      </c>
      <c r="H39" s="118">
        <f t="shared" si="1"/>
        <v>1286</v>
      </c>
      <c r="I39" s="118"/>
      <c r="J39" s="118">
        <v>0</v>
      </c>
      <c r="K39" s="118">
        <v>0</v>
      </c>
      <c r="L39" s="118">
        <v>0</v>
      </c>
      <c r="M39" s="118">
        <f t="shared" si="6"/>
        <v>0</v>
      </c>
      <c r="N39" s="3"/>
      <c r="O39" s="3">
        <f>M39+H39</f>
        <v>1286</v>
      </c>
      <c r="P39" s="3"/>
    </row>
    <row r="40" spans="2:16" ht="11.25">
      <c r="B40" s="2" t="s">
        <v>251</v>
      </c>
      <c r="C40" s="118">
        <v>197</v>
      </c>
      <c r="D40" s="118">
        <v>128</v>
      </c>
      <c r="E40" s="118">
        <v>203</v>
      </c>
      <c r="F40" s="118">
        <v>241</v>
      </c>
      <c r="G40" s="118">
        <v>0</v>
      </c>
      <c r="H40" s="118">
        <f t="shared" si="1"/>
        <v>769</v>
      </c>
      <c r="I40" s="118"/>
      <c r="J40" s="118">
        <v>0</v>
      </c>
      <c r="K40" s="118">
        <v>0</v>
      </c>
      <c r="L40" s="118">
        <v>0</v>
      </c>
      <c r="M40" s="118">
        <f t="shared" si="6"/>
        <v>0</v>
      </c>
      <c r="N40" s="3"/>
      <c r="O40" s="3">
        <f>M40+H40</f>
        <v>769</v>
      </c>
      <c r="P40" s="3"/>
    </row>
    <row r="41" spans="1:16" ht="12">
      <c r="A41" s="77" t="s">
        <v>21</v>
      </c>
      <c r="C41" s="118">
        <f>SUM(C42:C44)</f>
        <v>592</v>
      </c>
      <c r="D41" s="118">
        <f>SUM(D42:D44)</f>
        <v>416</v>
      </c>
      <c r="E41" s="118">
        <f>SUM(E42:E44)</f>
        <v>635</v>
      </c>
      <c r="F41" s="118">
        <f>SUM(F42:F44)</f>
        <v>829</v>
      </c>
      <c r="G41" s="118">
        <f>SUM(G42:G44)</f>
        <v>0</v>
      </c>
      <c r="H41" s="118">
        <f>SUM(H42:H44)</f>
        <v>2472</v>
      </c>
      <c r="I41" s="118"/>
      <c r="J41" s="118">
        <f>SUM(J42:J44)</f>
        <v>379</v>
      </c>
      <c r="K41" s="118">
        <f>SUM(K42:K44)</f>
        <v>50</v>
      </c>
      <c r="L41" s="118">
        <f>SUM(L42:L44)</f>
        <v>142</v>
      </c>
      <c r="M41" s="118">
        <f t="shared" si="6"/>
        <v>571</v>
      </c>
      <c r="N41" s="3"/>
      <c r="O41" s="3">
        <f>SUM(O42:O44)</f>
        <v>3043</v>
      </c>
      <c r="P41" s="3"/>
    </row>
    <row r="42" spans="2:16" ht="11.25">
      <c r="B42" s="2" t="s">
        <v>255</v>
      </c>
      <c r="C42" s="118">
        <v>377</v>
      </c>
      <c r="D42" s="118">
        <v>287</v>
      </c>
      <c r="E42" s="118">
        <v>401</v>
      </c>
      <c r="F42" s="118">
        <v>574</v>
      </c>
      <c r="G42" s="118">
        <v>0</v>
      </c>
      <c r="H42" s="118">
        <f t="shared" si="1"/>
        <v>1639</v>
      </c>
      <c r="I42" s="118"/>
      <c r="J42" s="118">
        <v>179</v>
      </c>
      <c r="K42" s="118">
        <v>1</v>
      </c>
      <c r="L42" s="118">
        <v>43</v>
      </c>
      <c r="M42" s="118">
        <f>SUM(J42:L42)</f>
        <v>223</v>
      </c>
      <c r="N42" s="3"/>
      <c r="O42" s="3">
        <f>M42+H42</f>
        <v>1862</v>
      </c>
      <c r="P42" s="3"/>
    </row>
    <row r="43" spans="2:16" ht="11.25">
      <c r="B43" s="2" t="s">
        <v>719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1"/>
        <v>0</v>
      </c>
      <c r="I43" s="118"/>
      <c r="J43" s="118">
        <v>102</v>
      </c>
      <c r="K43" s="118">
        <v>6</v>
      </c>
      <c r="L43" s="118">
        <v>87</v>
      </c>
      <c r="M43" s="118">
        <f>SUM(J43:L43)</f>
        <v>195</v>
      </c>
      <c r="N43" s="3"/>
      <c r="O43" s="3">
        <f>M43+H43</f>
        <v>195</v>
      </c>
      <c r="P43" s="3"/>
    </row>
    <row r="44" spans="2:16" ht="11.25">
      <c r="B44" s="2" t="s">
        <v>262</v>
      </c>
      <c r="C44" s="118">
        <v>215</v>
      </c>
      <c r="D44" s="118">
        <v>129</v>
      </c>
      <c r="E44" s="118">
        <v>234</v>
      </c>
      <c r="F44" s="118">
        <v>255</v>
      </c>
      <c r="G44" s="118">
        <v>0</v>
      </c>
      <c r="H44" s="118">
        <f t="shared" si="1"/>
        <v>833</v>
      </c>
      <c r="I44" s="118"/>
      <c r="J44" s="118">
        <v>98</v>
      </c>
      <c r="K44" s="118">
        <v>43</v>
      </c>
      <c r="L44" s="118">
        <v>12</v>
      </c>
      <c r="M44" s="118">
        <f>SUM(J44:L44)</f>
        <v>153</v>
      </c>
      <c r="N44" s="3"/>
      <c r="O44" s="3">
        <f>M44+H44</f>
        <v>986</v>
      </c>
      <c r="P44" s="3"/>
    </row>
    <row r="45" spans="1:16" ht="12">
      <c r="A45" s="77" t="s">
        <v>20</v>
      </c>
      <c r="C45" s="118">
        <f>SUM(C46:C49)</f>
        <v>234</v>
      </c>
      <c r="D45" s="118">
        <f>SUM(D46:D49)</f>
        <v>168</v>
      </c>
      <c r="E45" s="118">
        <f>SUM(E46:E49)</f>
        <v>235</v>
      </c>
      <c r="F45" s="118">
        <f>SUM(F46:F49)</f>
        <v>391</v>
      </c>
      <c r="G45" s="118">
        <f>SUM(G46:G49)</f>
        <v>0</v>
      </c>
      <c r="H45" s="118">
        <f>SUM(H46:H49)</f>
        <v>1028</v>
      </c>
      <c r="I45" s="118"/>
      <c r="J45" s="118">
        <f>SUM(J46:J49)</f>
        <v>132</v>
      </c>
      <c r="K45" s="118">
        <f>SUM(K46:K49)</f>
        <v>0</v>
      </c>
      <c r="L45" s="118">
        <f>SUM(L46:L49)</f>
        <v>0</v>
      </c>
      <c r="M45" s="118">
        <f>SUM(M46:M49)</f>
        <v>132</v>
      </c>
      <c r="N45" s="3"/>
      <c r="O45" s="3">
        <f>SUM(O46:O49)</f>
        <v>1160</v>
      </c>
      <c r="P45" s="3"/>
    </row>
    <row r="46" spans="2:15" ht="11.25">
      <c r="B46" s="2" t="s">
        <v>264</v>
      </c>
      <c r="C46" s="118">
        <v>7</v>
      </c>
      <c r="D46" s="118">
        <v>9</v>
      </c>
      <c r="E46" s="118">
        <v>13</v>
      </c>
      <c r="F46" s="118">
        <v>18</v>
      </c>
      <c r="G46" s="118">
        <v>0</v>
      </c>
      <c r="H46" s="118">
        <f t="shared" si="1"/>
        <v>47</v>
      </c>
      <c r="I46" s="118"/>
      <c r="J46" s="118">
        <v>3</v>
      </c>
      <c r="K46" s="118">
        <v>0</v>
      </c>
      <c r="L46" s="118">
        <v>0</v>
      </c>
      <c r="M46" s="118">
        <f t="shared" si="6"/>
        <v>3</v>
      </c>
      <c r="N46" s="3"/>
      <c r="O46" s="3">
        <f aca="true" t="shared" si="7" ref="O46:O54">M46+H46</f>
        <v>50</v>
      </c>
    </row>
    <row r="47" spans="2:15" ht="11.25">
      <c r="B47" s="2" t="s">
        <v>266</v>
      </c>
      <c r="C47" s="118">
        <v>59</v>
      </c>
      <c r="D47" s="118">
        <v>63</v>
      </c>
      <c r="E47" s="118">
        <v>113</v>
      </c>
      <c r="F47" s="118">
        <v>150</v>
      </c>
      <c r="G47" s="118">
        <v>0</v>
      </c>
      <c r="H47" s="118">
        <f t="shared" si="1"/>
        <v>385</v>
      </c>
      <c r="I47" s="118"/>
      <c r="J47" s="118">
        <v>33</v>
      </c>
      <c r="K47" s="118">
        <v>0</v>
      </c>
      <c r="L47" s="118">
        <v>0</v>
      </c>
      <c r="M47" s="118">
        <f t="shared" si="6"/>
        <v>33</v>
      </c>
      <c r="N47" s="3"/>
      <c r="O47" s="3">
        <f t="shared" si="7"/>
        <v>418</v>
      </c>
    </row>
    <row r="48" spans="2:15" ht="11.25">
      <c r="B48" s="2" t="s">
        <v>276</v>
      </c>
      <c r="C48" s="118">
        <v>87</v>
      </c>
      <c r="D48" s="118">
        <v>53</v>
      </c>
      <c r="E48" s="118">
        <v>53</v>
      </c>
      <c r="F48" s="118">
        <v>128</v>
      </c>
      <c r="G48" s="118">
        <v>0</v>
      </c>
      <c r="H48" s="118">
        <f t="shared" si="1"/>
        <v>321</v>
      </c>
      <c r="I48" s="118"/>
      <c r="J48" s="118">
        <v>69</v>
      </c>
      <c r="K48" s="118">
        <v>0</v>
      </c>
      <c r="L48" s="118">
        <v>0</v>
      </c>
      <c r="M48" s="118">
        <f t="shared" si="6"/>
        <v>69</v>
      </c>
      <c r="N48" s="3"/>
      <c r="O48" s="3">
        <f t="shared" si="7"/>
        <v>390</v>
      </c>
    </row>
    <row r="49" spans="2:15" ht="11.25">
      <c r="B49" s="2" t="s">
        <v>288</v>
      </c>
      <c r="C49" s="118">
        <v>81</v>
      </c>
      <c r="D49" s="118">
        <v>43</v>
      </c>
      <c r="E49" s="118">
        <v>56</v>
      </c>
      <c r="F49" s="118">
        <v>95</v>
      </c>
      <c r="G49" s="118">
        <v>0</v>
      </c>
      <c r="H49" s="118">
        <f t="shared" si="1"/>
        <v>275</v>
      </c>
      <c r="I49" s="118"/>
      <c r="J49" s="118">
        <v>27</v>
      </c>
      <c r="K49" s="118">
        <v>0</v>
      </c>
      <c r="L49" s="118">
        <v>0</v>
      </c>
      <c r="M49" s="118">
        <f t="shared" si="6"/>
        <v>27</v>
      </c>
      <c r="N49" s="3"/>
      <c r="O49" s="3">
        <f t="shared" si="7"/>
        <v>302</v>
      </c>
    </row>
    <row r="50" spans="1:16" ht="12">
      <c r="A50" s="77" t="s">
        <v>0</v>
      </c>
      <c r="C50" s="118">
        <f>C51</f>
        <v>61</v>
      </c>
      <c r="D50" s="118">
        <f>D51</f>
        <v>46</v>
      </c>
      <c r="E50" s="118">
        <f>E51</f>
        <v>75</v>
      </c>
      <c r="F50" s="118">
        <f>F51</f>
        <v>92</v>
      </c>
      <c r="G50" s="118">
        <f>G51</f>
        <v>0</v>
      </c>
      <c r="H50" s="118">
        <f t="shared" si="1"/>
        <v>274</v>
      </c>
      <c r="I50" s="118"/>
      <c r="J50" s="118">
        <f>J51</f>
        <v>42</v>
      </c>
      <c r="K50" s="118">
        <f>K51</f>
        <v>0</v>
      </c>
      <c r="L50" s="118">
        <f>L51</f>
        <v>5</v>
      </c>
      <c r="M50" s="118">
        <f t="shared" si="6"/>
        <v>47</v>
      </c>
      <c r="N50" s="3"/>
      <c r="O50" s="3">
        <f t="shared" si="7"/>
        <v>321</v>
      </c>
      <c r="P50" s="3"/>
    </row>
    <row r="51" spans="2:16" ht="11.25">
      <c r="B51" s="2" t="s">
        <v>0</v>
      </c>
      <c r="C51" s="118">
        <v>61</v>
      </c>
      <c r="D51" s="118">
        <v>46</v>
      </c>
      <c r="E51" s="118">
        <v>75</v>
      </c>
      <c r="F51" s="118">
        <v>92</v>
      </c>
      <c r="G51" s="118">
        <v>0</v>
      </c>
      <c r="H51" s="118">
        <f t="shared" si="1"/>
        <v>274</v>
      </c>
      <c r="I51" s="118"/>
      <c r="J51" s="118">
        <v>42</v>
      </c>
      <c r="K51" s="118">
        <v>0</v>
      </c>
      <c r="L51" s="118">
        <v>5</v>
      </c>
      <c r="M51" s="118">
        <f t="shared" si="6"/>
        <v>47</v>
      </c>
      <c r="N51" s="3"/>
      <c r="O51" s="3">
        <f t="shared" si="7"/>
        <v>321</v>
      </c>
      <c r="P51" s="3"/>
    </row>
    <row r="52" spans="1:16" ht="12">
      <c r="A52" s="77" t="s">
        <v>19</v>
      </c>
      <c r="C52" s="118">
        <f>SUM(C53:C54)</f>
        <v>980</v>
      </c>
      <c r="D52" s="118">
        <f>SUM(D53:D54)</f>
        <v>683</v>
      </c>
      <c r="E52" s="118">
        <f>SUM(E53:E54)</f>
        <v>452</v>
      </c>
      <c r="F52" s="118">
        <f>SUM(F53:F54)</f>
        <v>122</v>
      </c>
      <c r="G52" s="118">
        <f>SUM(G53:G54)</f>
        <v>68</v>
      </c>
      <c r="H52" s="118">
        <f>SUM(H53:H54)</f>
        <v>2305</v>
      </c>
      <c r="I52" s="118"/>
      <c r="J52" s="118">
        <f>SUM(J53:J54)</f>
        <v>295</v>
      </c>
      <c r="K52" s="118">
        <f>SUM(K53:K54)</f>
        <v>0</v>
      </c>
      <c r="L52" s="118">
        <f>SUM(L53:L54)</f>
        <v>0</v>
      </c>
      <c r="M52" s="118">
        <f>SUM(M53:M54)</f>
        <v>295</v>
      </c>
      <c r="N52" s="3"/>
      <c r="O52" s="3">
        <f t="shared" si="7"/>
        <v>2600</v>
      </c>
      <c r="P52" s="3"/>
    </row>
    <row r="53" spans="2:16" ht="11.25">
      <c r="B53" s="2" t="s">
        <v>646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"/>
        <v>0</v>
      </c>
      <c r="I53" s="118"/>
      <c r="J53" s="118">
        <v>295</v>
      </c>
      <c r="K53" s="118">
        <v>0</v>
      </c>
      <c r="L53" s="118">
        <v>0</v>
      </c>
      <c r="M53" s="118">
        <f t="shared" si="6"/>
        <v>295</v>
      </c>
      <c r="N53" s="3"/>
      <c r="O53" s="3">
        <f t="shared" si="7"/>
        <v>295</v>
      </c>
      <c r="P53" s="3"/>
    </row>
    <row r="54" spans="2:15" ht="11.25">
      <c r="B54" s="2" t="s">
        <v>303</v>
      </c>
      <c r="C54" s="118">
        <v>980</v>
      </c>
      <c r="D54" s="118">
        <v>683</v>
      </c>
      <c r="E54" s="118">
        <v>452</v>
      </c>
      <c r="F54" s="118">
        <v>122</v>
      </c>
      <c r="G54" s="118">
        <v>68</v>
      </c>
      <c r="H54" s="118">
        <f t="shared" si="1"/>
        <v>2305</v>
      </c>
      <c r="I54" s="118"/>
      <c r="J54" s="118">
        <v>0</v>
      </c>
      <c r="K54" s="118">
        <v>0</v>
      </c>
      <c r="L54" s="118">
        <v>0</v>
      </c>
      <c r="M54" s="118">
        <f t="shared" si="6"/>
        <v>0</v>
      </c>
      <c r="N54" s="3"/>
      <c r="O54" s="3">
        <f t="shared" si="7"/>
        <v>2305</v>
      </c>
    </row>
    <row r="55" spans="3:15" ht="11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ht="11.25">
      <c r="H56" s="118"/>
    </row>
  </sheetData>
  <sheetProtection/>
  <mergeCells count="2">
    <mergeCell ref="C5:H5"/>
    <mergeCell ref="J5:M5"/>
  </mergeCells>
  <printOptions/>
  <pageMargins left="0.5" right="0.4" top="0.48" bottom="0.5" header="0.5" footer="0.3"/>
  <pageSetup horizontalDpi="600" verticalDpi="600" orientation="portrait" r:id="rId1"/>
  <headerFooter>
    <oddFooter>&amp;C&amp;9- 3 -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104" customWidth="1"/>
    <col min="2" max="2" width="2" style="104" customWidth="1"/>
    <col min="3" max="3" width="6" style="2" customWidth="1"/>
    <col min="4" max="4" width="38.16015625" style="2" customWidth="1"/>
    <col min="5" max="8" width="6.5" style="102" customWidth="1"/>
    <col min="9" max="9" width="6" style="102" customWidth="1"/>
    <col min="10" max="10" width="7" style="102" customWidth="1"/>
    <col min="11" max="11" width="5" style="102" customWidth="1"/>
    <col min="12" max="12" width="5.5" style="102" customWidth="1"/>
    <col min="13" max="13" width="7.83203125" style="102" customWidth="1"/>
    <col min="14" max="16384" width="9.33203125" style="2" customWidth="1"/>
  </cols>
  <sheetData>
    <row r="1" spans="1:13" ht="12.75">
      <c r="A1" s="103" t="s">
        <v>36</v>
      </c>
      <c r="B1" s="103"/>
      <c r="C1" s="1"/>
      <c r="D1" s="1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3" t="s">
        <v>24</v>
      </c>
      <c r="B2" s="103"/>
      <c r="C2" s="1"/>
      <c r="D2" s="1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103" t="s">
        <v>101</v>
      </c>
      <c r="B3" s="103"/>
      <c r="C3" s="1"/>
      <c r="D3" s="1"/>
      <c r="E3" s="100"/>
      <c r="F3" s="100"/>
      <c r="G3" s="100"/>
      <c r="H3" s="100"/>
      <c r="I3" s="100"/>
      <c r="J3" s="100"/>
      <c r="K3" s="100"/>
      <c r="L3" s="100"/>
      <c r="M3" s="100"/>
    </row>
    <row r="4" spans="5:22" ht="12.75">
      <c r="E4" s="101"/>
      <c r="F4" s="101"/>
      <c r="G4" s="101"/>
      <c r="H4" s="101"/>
      <c r="I4" s="101"/>
      <c r="J4" s="101"/>
      <c r="K4" s="101"/>
      <c r="L4" s="101"/>
      <c r="M4" s="101"/>
      <c r="N4" s="3"/>
      <c r="O4" s="3"/>
      <c r="P4" s="3"/>
      <c r="Q4" s="3"/>
      <c r="R4" s="3"/>
      <c r="S4" s="3"/>
      <c r="T4" s="3"/>
      <c r="U4" s="3"/>
      <c r="V4" s="3"/>
    </row>
    <row r="5" spans="5:13" ht="12.75">
      <c r="E5" s="107" t="s">
        <v>2</v>
      </c>
      <c r="F5" s="107" t="s">
        <v>3</v>
      </c>
      <c r="G5" s="107" t="s">
        <v>4</v>
      </c>
      <c r="H5" s="107" t="s">
        <v>5</v>
      </c>
      <c r="I5" s="107" t="s">
        <v>7</v>
      </c>
      <c r="J5" s="107" t="s">
        <v>6</v>
      </c>
      <c r="K5" s="107" t="s">
        <v>8</v>
      </c>
      <c r="L5" s="107" t="s">
        <v>9</v>
      </c>
      <c r="M5" s="107" t="s">
        <v>1</v>
      </c>
    </row>
    <row r="6" spans="1:14" ht="12.75">
      <c r="A6" s="108" t="s">
        <v>11</v>
      </c>
      <c r="B6" s="108"/>
      <c r="C6" s="109"/>
      <c r="D6" s="109"/>
      <c r="E6" s="115">
        <f aca="true" t="shared" si="0" ref="E6:M6">E8+E85+E199+E229+E256+E298+E307</f>
        <v>4644</v>
      </c>
      <c r="F6" s="115">
        <f t="shared" si="0"/>
        <v>3312</v>
      </c>
      <c r="G6" s="115">
        <f t="shared" si="0"/>
        <v>4525</v>
      </c>
      <c r="H6" s="115">
        <f t="shared" si="0"/>
        <v>5400</v>
      </c>
      <c r="I6" s="115">
        <f t="shared" si="0"/>
        <v>68</v>
      </c>
      <c r="J6" s="115">
        <f t="shared" si="0"/>
        <v>2086</v>
      </c>
      <c r="K6" s="115">
        <f t="shared" si="0"/>
        <v>91</v>
      </c>
      <c r="L6" s="115">
        <f t="shared" si="0"/>
        <v>324</v>
      </c>
      <c r="M6" s="115">
        <f t="shared" si="0"/>
        <v>20450</v>
      </c>
      <c r="N6" s="3"/>
    </row>
    <row r="7" spans="1:14" ht="12.75">
      <c r="A7" s="110"/>
      <c r="B7" s="110"/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3"/>
    </row>
    <row r="8" spans="1:14" ht="12.75">
      <c r="A8" s="105" t="s">
        <v>10</v>
      </c>
      <c r="E8" s="147">
        <f>E9+E22+E24+E39+E54+E68+E32</f>
        <v>589</v>
      </c>
      <c r="F8" s="147">
        <f aca="true" t="shared" si="1" ref="F8:M8">F9+F22+F24+F39+F54+F68+F32</f>
        <v>529</v>
      </c>
      <c r="G8" s="147">
        <f t="shared" si="1"/>
        <v>940</v>
      </c>
      <c r="H8" s="147">
        <f t="shared" si="1"/>
        <v>1208</v>
      </c>
      <c r="I8" s="147">
        <f t="shared" si="1"/>
        <v>0</v>
      </c>
      <c r="J8" s="147">
        <f t="shared" si="1"/>
        <v>329</v>
      </c>
      <c r="K8" s="147">
        <f t="shared" si="1"/>
        <v>12</v>
      </c>
      <c r="L8" s="147">
        <f t="shared" si="1"/>
        <v>0</v>
      </c>
      <c r="M8" s="116">
        <f t="shared" si="1"/>
        <v>3607</v>
      </c>
      <c r="N8" s="3"/>
    </row>
    <row r="9" spans="2:14" ht="12.75">
      <c r="B9" s="108" t="s">
        <v>569</v>
      </c>
      <c r="C9" s="109"/>
      <c r="D9" s="109"/>
      <c r="E9" s="148">
        <f>SUM(E10:E21)</f>
        <v>38</v>
      </c>
      <c r="F9" s="148">
        <f aca="true" t="shared" si="2" ref="F9:M9">SUM(F10:F21)</f>
        <v>42</v>
      </c>
      <c r="G9" s="148">
        <f t="shared" si="2"/>
        <v>86</v>
      </c>
      <c r="H9" s="148">
        <f t="shared" si="2"/>
        <v>89</v>
      </c>
      <c r="I9" s="148">
        <f t="shared" si="2"/>
        <v>0</v>
      </c>
      <c r="J9" s="148">
        <f t="shared" si="2"/>
        <v>14</v>
      </c>
      <c r="K9" s="148">
        <f t="shared" si="2"/>
        <v>0</v>
      </c>
      <c r="L9" s="148">
        <f t="shared" si="2"/>
        <v>0</v>
      </c>
      <c r="M9" s="115">
        <f t="shared" si="2"/>
        <v>269</v>
      </c>
      <c r="N9" s="3"/>
    </row>
    <row r="10" spans="3:14" ht="12.75">
      <c r="C10" t="s">
        <v>310</v>
      </c>
      <c r="D10" s="77" t="s">
        <v>107</v>
      </c>
      <c r="E10" s="149">
        <v>8</v>
      </c>
      <c r="F10" s="149">
        <v>4</v>
      </c>
      <c r="G10" s="149">
        <v>5</v>
      </c>
      <c r="H10" s="149">
        <v>3</v>
      </c>
      <c r="I10" s="149">
        <v>0</v>
      </c>
      <c r="J10" s="149">
        <v>0</v>
      </c>
      <c r="K10" s="149">
        <v>0</v>
      </c>
      <c r="L10" s="149">
        <v>0</v>
      </c>
      <c r="M10" s="78">
        <v>20</v>
      </c>
      <c r="N10" s="3"/>
    </row>
    <row r="11" spans="3:13" ht="12.75">
      <c r="C11" t="s">
        <v>311</v>
      </c>
      <c r="D11" s="77" t="s">
        <v>577</v>
      </c>
      <c r="E11" s="149">
        <v>0</v>
      </c>
      <c r="F11" s="149">
        <v>1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78">
        <v>1</v>
      </c>
    </row>
    <row r="12" spans="3:13" ht="12.75">
      <c r="C12" t="s">
        <v>312</v>
      </c>
      <c r="D12" s="77" t="s">
        <v>106</v>
      </c>
      <c r="E12" s="149">
        <v>6</v>
      </c>
      <c r="F12" s="149">
        <v>7</v>
      </c>
      <c r="G12" s="149">
        <v>5</v>
      </c>
      <c r="H12" s="149">
        <v>5</v>
      </c>
      <c r="I12" s="149">
        <v>0</v>
      </c>
      <c r="J12" s="149">
        <v>0</v>
      </c>
      <c r="K12" s="149">
        <v>0</v>
      </c>
      <c r="L12" s="149">
        <v>0</v>
      </c>
      <c r="M12" s="78">
        <v>23</v>
      </c>
    </row>
    <row r="13" spans="3:13" ht="12.75">
      <c r="C13" t="s">
        <v>313</v>
      </c>
      <c r="D13" s="77" t="s">
        <v>111</v>
      </c>
      <c r="E13" s="149">
        <v>3</v>
      </c>
      <c r="F13" s="149">
        <v>4</v>
      </c>
      <c r="G13" s="149">
        <v>21</v>
      </c>
      <c r="H13" s="149">
        <v>18</v>
      </c>
      <c r="I13" s="149">
        <v>0</v>
      </c>
      <c r="J13" s="149">
        <v>0</v>
      </c>
      <c r="K13" s="149">
        <v>0</v>
      </c>
      <c r="L13" s="149">
        <v>0</v>
      </c>
      <c r="M13" s="78">
        <v>46</v>
      </c>
    </row>
    <row r="14" spans="3:13" ht="12.75">
      <c r="C14" t="s">
        <v>314</v>
      </c>
      <c r="D14" s="77" t="s">
        <v>104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6</v>
      </c>
      <c r="K14" s="149">
        <v>0</v>
      </c>
      <c r="L14" s="149">
        <v>0</v>
      </c>
      <c r="M14" s="78">
        <v>6</v>
      </c>
    </row>
    <row r="15" spans="3:13" ht="12.75">
      <c r="C15" t="s">
        <v>315</v>
      </c>
      <c r="D15" s="77" t="s">
        <v>105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8</v>
      </c>
      <c r="K15" s="149">
        <v>0</v>
      </c>
      <c r="L15" s="149">
        <v>0</v>
      </c>
      <c r="M15" s="78">
        <v>8</v>
      </c>
    </row>
    <row r="16" spans="3:13" ht="12.75">
      <c r="C16" t="s">
        <v>316</v>
      </c>
      <c r="D16" s="77" t="s">
        <v>108</v>
      </c>
      <c r="E16" s="149">
        <v>15</v>
      </c>
      <c r="F16" s="149">
        <v>8</v>
      </c>
      <c r="G16" s="149">
        <v>17</v>
      </c>
      <c r="H16" s="149">
        <v>12</v>
      </c>
      <c r="I16" s="149">
        <v>0</v>
      </c>
      <c r="J16" s="149">
        <v>0</v>
      </c>
      <c r="K16" s="149">
        <v>0</v>
      </c>
      <c r="L16" s="149">
        <v>0</v>
      </c>
      <c r="M16" s="78">
        <v>52</v>
      </c>
    </row>
    <row r="17" spans="3:13" ht="12.75">
      <c r="C17" t="s">
        <v>317</v>
      </c>
      <c r="D17" s="77" t="s">
        <v>109</v>
      </c>
      <c r="E17" s="149">
        <v>4</v>
      </c>
      <c r="F17" s="149">
        <v>5</v>
      </c>
      <c r="G17" s="149">
        <v>9</v>
      </c>
      <c r="H17" s="149">
        <v>3</v>
      </c>
      <c r="I17" s="149">
        <v>0</v>
      </c>
      <c r="J17" s="149">
        <v>0</v>
      </c>
      <c r="K17" s="149">
        <v>0</v>
      </c>
      <c r="L17" s="149">
        <v>0</v>
      </c>
      <c r="M17" s="78">
        <v>21</v>
      </c>
    </row>
    <row r="18" spans="3:13" ht="12.75">
      <c r="C18" t="s">
        <v>318</v>
      </c>
      <c r="D18" s="77" t="s">
        <v>110</v>
      </c>
      <c r="E18" s="149">
        <v>2</v>
      </c>
      <c r="F18" s="149">
        <v>4</v>
      </c>
      <c r="G18" s="149">
        <v>5</v>
      </c>
      <c r="H18" s="149">
        <v>6</v>
      </c>
      <c r="I18" s="149">
        <v>0</v>
      </c>
      <c r="J18" s="149">
        <v>0</v>
      </c>
      <c r="K18" s="149">
        <v>0</v>
      </c>
      <c r="L18" s="149">
        <v>0</v>
      </c>
      <c r="M18" s="78">
        <v>17</v>
      </c>
    </row>
    <row r="19" spans="3:13" ht="12.75">
      <c r="C19" t="s">
        <v>319</v>
      </c>
      <c r="D19" s="77" t="s">
        <v>104</v>
      </c>
      <c r="E19" s="149">
        <v>0</v>
      </c>
      <c r="F19" s="149">
        <v>5</v>
      </c>
      <c r="G19" s="149">
        <v>20</v>
      </c>
      <c r="H19" s="149">
        <v>28</v>
      </c>
      <c r="I19" s="149">
        <v>0</v>
      </c>
      <c r="J19" s="149">
        <v>0</v>
      </c>
      <c r="K19" s="149">
        <v>0</v>
      </c>
      <c r="L19" s="149">
        <v>0</v>
      </c>
      <c r="M19" s="78">
        <v>53</v>
      </c>
    </row>
    <row r="20" spans="3:13" ht="12.75">
      <c r="C20" t="s">
        <v>320</v>
      </c>
      <c r="D20" s="77" t="s">
        <v>578</v>
      </c>
      <c r="E20" s="149">
        <v>0</v>
      </c>
      <c r="F20" s="149">
        <v>1</v>
      </c>
      <c r="G20" s="149">
        <v>0</v>
      </c>
      <c r="H20" s="149">
        <v>4</v>
      </c>
      <c r="I20" s="149">
        <v>0</v>
      </c>
      <c r="J20" s="149">
        <v>0</v>
      </c>
      <c r="K20" s="149">
        <v>0</v>
      </c>
      <c r="L20" s="149">
        <v>0</v>
      </c>
      <c r="M20" s="78">
        <v>5</v>
      </c>
    </row>
    <row r="21" spans="3:13" ht="12.75">
      <c r="C21" t="s">
        <v>321</v>
      </c>
      <c r="D21" s="77" t="s">
        <v>579</v>
      </c>
      <c r="E21" s="149">
        <v>0</v>
      </c>
      <c r="F21" s="149">
        <v>3</v>
      </c>
      <c r="G21" s="149">
        <v>4</v>
      </c>
      <c r="H21" s="149">
        <v>10</v>
      </c>
      <c r="I21" s="149">
        <v>0</v>
      </c>
      <c r="J21" s="149">
        <v>0</v>
      </c>
      <c r="K21" s="149">
        <v>0</v>
      </c>
      <c r="L21" s="149">
        <v>0</v>
      </c>
      <c r="M21" s="78">
        <v>17</v>
      </c>
    </row>
    <row r="22" spans="2:13" ht="12.75">
      <c r="B22" s="108" t="s">
        <v>112</v>
      </c>
      <c r="C22" s="113"/>
      <c r="D22" s="114"/>
      <c r="E22" s="150">
        <f>E23</f>
        <v>95</v>
      </c>
      <c r="F22" s="150">
        <f aca="true" t="shared" si="3" ref="F22:M22">F23</f>
        <v>72</v>
      </c>
      <c r="G22" s="150">
        <f t="shared" si="3"/>
        <v>138</v>
      </c>
      <c r="H22" s="150">
        <f t="shared" si="3"/>
        <v>127</v>
      </c>
      <c r="I22" s="150">
        <f t="shared" si="3"/>
        <v>0</v>
      </c>
      <c r="J22" s="150">
        <f t="shared" si="3"/>
        <v>29</v>
      </c>
      <c r="K22" s="150">
        <f t="shared" si="3"/>
        <v>0</v>
      </c>
      <c r="L22" s="150">
        <f t="shared" si="3"/>
        <v>0</v>
      </c>
      <c r="M22" s="117">
        <f t="shared" si="3"/>
        <v>461</v>
      </c>
    </row>
    <row r="23" spans="3:13" ht="12.75">
      <c r="C23" t="s">
        <v>322</v>
      </c>
      <c r="D23" s="77" t="s">
        <v>113</v>
      </c>
      <c r="E23" s="149">
        <v>95</v>
      </c>
      <c r="F23" s="149">
        <v>72</v>
      </c>
      <c r="G23" s="149">
        <v>138</v>
      </c>
      <c r="H23" s="149">
        <v>127</v>
      </c>
      <c r="I23" s="149">
        <v>0</v>
      </c>
      <c r="J23" s="149">
        <v>29</v>
      </c>
      <c r="K23" s="149">
        <v>0</v>
      </c>
      <c r="L23" s="149">
        <v>0</v>
      </c>
      <c r="M23" s="78">
        <v>461</v>
      </c>
    </row>
    <row r="24" spans="2:13" ht="12.75">
      <c r="B24" s="108" t="s">
        <v>114</v>
      </c>
      <c r="C24" s="113"/>
      <c r="D24" s="114"/>
      <c r="E24" s="150">
        <f>SUM(E25:E31)</f>
        <v>105</v>
      </c>
      <c r="F24" s="150">
        <f aca="true" t="shared" si="4" ref="F24:M24">SUM(F25:F31)</f>
        <v>79</v>
      </c>
      <c r="G24" s="150">
        <f t="shared" si="4"/>
        <v>128</v>
      </c>
      <c r="H24" s="150">
        <f t="shared" si="4"/>
        <v>153</v>
      </c>
      <c r="I24" s="150">
        <f t="shared" si="4"/>
        <v>0</v>
      </c>
      <c r="J24" s="150">
        <f t="shared" si="4"/>
        <v>40</v>
      </c>
      <c r="K24" s="150">
        <f t="shared" si="4"/>
        <v>0</v>
      </c>
      <c r="L24" s="150">
        <f t="shared" si="4"/>
        <v>0</v>
      </c>
      <c r="M24" s="117">
        <f t="shared" si="4"/>
        <v>505</v>
      </c>
    </row>
    <row r="25" spans="3:13" ht="12.75">
      <c r="C25" t="s">
        <v>323</v>
      </c>
      <c r="D25" s="77" t="s">
        <v>115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20</v>
      </c>
      <c r="K25" s="149">
        <v>0</v>
      </c>
      <c r="L25" s="149">
        <v>0</v>
      </c>
      <c r="M25" s="78">
        <v>20</v>
      </c>
    </row>
    <row r="26" spans="3:13" ht="12.75">
      <c r="C26" t="s">
        <v>324</v>
      </c>
      <c r="D26" s="77" t="s">
        <v>580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20</v>
      </c>
      <c r="K26" s="149">
        <v>0</v>
      </c>
      <c r="L26" s="149">
        <v>0</v>
      </c>
      <c r="M26" s="78">
        <v>20</v>
      </c>
    </row>
    <row r="27" spans="3:13" ht="12.75">
      <c r="C27" t="s">
        <v>325</v>
      </c>
      <c r="D27" s="77" t="s">
        <v>581</v>
      </c>
      <c r="E27" s="149">
        <v>23</v>
      </c>
      <c r="F27" s="149">
        <v>19</v>
      </c>
      <c r="G27" s="149">
        <v>33</v>
      </c>
      <c r="H27" s="149">
        <v>27</v>
      </c>
      <c r="I27" s="149">
        <v>0</v>
      </c>
      <c r="J27" s="149">
        <v>0</v>
      </c>
      <c r="K27" s="149">
        <v>0</v>
      </c>
      <c r="L27" s="149">
        <v>0</v>
      </c>
      <c r="M27" s="78">
        <v>102</v>
      </c>
    </row>
    <row r="28" spans="3:13" ht="12.75">
      <c r="C28" t="s">
        <v>326</v>
      </c>
      <c r="D28" s="77" t="s">
        <v>651</v>
      </c>
      <c r="E28" s="149">
        <v>32</v>
      </c>
      <c r="F28" s="149">
        <v>27</v>
      </c>
      <c r="G28" s="149">
        <v>25</v>
      </c>
      <c r="H28" s="149">
        <v>36</v>
      </c>
      <c r="I28" s="149">
        <v>0</v>
      </c>
      <c r="J28" s="149">
        <v>0</v>
      </c>
      <c r="K28" s="149">
        <v>0</v>
      </c>
      <c r="L28" s="149">
        <v>0</v>
      </c>
      <c r="M28" s="78">
        <v>120</v>
      </c>
    </row>
    <row r="29" spans="3:13" ht="12.75">
      <c r="C29" t="s">
        <v>327</v>
      </c>
      <c r="D29" s="77" t="s">
        <v>582</v>
      </c>
      <c r="E29" s="149">
        <v>27</v>
      </c>
      <c r="F29" s="149">
        <v>16</v>
      </c>
      <c r="G29" s="149">
        <v>40</v>
      </c>
      <c r="H29" s="149">
        <v>33</v>
      </c>
      <c r="I29" s="149">
        <v>0</v>
      </c>
      <c r="J29" s="149">
        <v>0</v>
      </c>
      <c r="K29" s="149">
        <v>0</v>
      </c>
      <c r="L29" s="149">
        <v>0</v>
      </c>
      <c r="M29" s="78">
        <v>116</v>
      </c>
    </row>
    <row r="30" spans="3:13" ht="12.75">
      <c r="C30" t="s">
        <v>328</v>
      </c>
      <c r="D30" s="77" t="s">
        <v>583</v>
      </c>
      <c r="E30" s="149">
        <v>10</v>
      </c>
      <c r="F30" s="149">
        <v>2</v>
      </c>
      <c r="G30" s="149">
        <v>23</v>
      </c>
      <c r="H30" s="149">
        <v>35</v>
      </c>
      <c r="I30" s="149">
        <v>0</v>
      </c>
      <c r="J30" s="149">
        <v>0</v>
      </c>
      <c r="K30" s="149">
        <v>0</v>
      </c>
      <c r="L30" s="149">
        <v>0</v>
      </c>
      <c r="M30" s="78">
        <v>70</v>
      </c>
    </row>
    <row r="31" spans="3:13" ht="12.75">
      <c r="C31" t="s">
        <v>329</v>
      </c>
      <c r="D31" s="77" t="s">
        <v>583</v>
      </c>
      <c r="E31" s="149">
        <v>13</v>
      </c>
      <c r="F31" s="149">
        <v>15</v>
      </c>
      <c r="G31" s="149">
        <v>7</v>
      </c>
      <c r="H31" s="149">
        <v>22</v>
      </c>
      <c r="I31" s="149">
        <v>0</v>
      </c>
      <c r="J31" s="149">
        <v>0</v>
      </c>
      <c r="K31" s="149">
        <v>0</v>
      </c>
      <c r="L31" s="149">
        <v>0</v>
      </c>
      <c r="M31" s="78">
        <v>57</v>
      </c>
    </row>
    <row r="32" spans="2:13" ht="12.75">
      <c r="B32" s="108" t="s">
        <v>116</v>
      </c>
      <c r="C32" s="113"/>
      <c r="D32" s="114"/>
      <c r="E32" s="150">
        <f>SUM(E33:E38)</f>
        <v>45</v>
      </c>
      <c r="F32" s="150">
        <f aca="true" t="shared" si="5" ref="F32:M32">SUM(F33:F38)</f>
        <v>59</v>
      </c>
      <c r="G32" s="150">
        <f t="shared" si="5"/>
        <v>112</v>
      </c>
      <c r="H32" s="150">
        <f t="shared" si="5"/>
        <v>177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17">
        <f t="shared" si="5"/>
        <v>393</v>
      </c>
    </row>
    <row r="33" spans="3:13" ht="12.75">
      <c r="C33" t="s">
        <v>330</v>
      </c>
      <c r="D33" s="77" t="s">
        <v>121</v>
      </c>
      <c r="E33" s="149">
        <v>3</v>
      </c>
      <c r="F33" s="149">
        <v>5</v>
      </c>
      <c r="G33" s="149">
        <v>17</v>
      </c>
      <c r="H33" s="149">
        <v>14</v>
      </c>
      <c r="I33" s="149">
        <v>0</v>
      </c>
      <c r="J33" s="149">
        <v>0</v>
      </c>
      <c r="K33" s="149">
        <v>0</v>
      </c>
      <c r="L33" s="149">
        <v>0</v>
      </c>
      <c r="M33" s="78">
        <v>39</v>
      </c>
    </row>
    <row r="34" spans="3:13" ht="12.75">
      <c r="C34" t="s">
        <v>331</v>
      </c>
      <c r="D34" s="77" t="s">
        <v>118</v>
      </c>
      <c r="E34" s="149">
        <v>3</v>
      </c>
      <c r="F34" s="149">
        <v>6</v>
      </c>
      <c r="G34" s="149">
        <v>6</v>
      </c>
      <c r="H34" s="149">
        <v>18</v>
      </c>
      <c r="I34" s="149">
        <v>0</v>
      </c>
      <c r="J34" s="149">
        <v>0</v>
      </c>
      <c r="K34" s="149">
        <v>0</v>
      </c>
      <c r="L34" s="149">
        <v>0</v>
      </c>
      <c r="M34" s="78">
        <v>33</v>
      </c>
    </row>
    <row r="35" spans="3:13" ht="12.75">
      <c r="C35" t="s">
        <v>332</v>
      </c>
      <c r="D35" s="77" t="s">
        <v>122</v>
      </c>
      <c r="E35" s="149">
        <v>8</v>
      </c>
      <c r="F35" s="149">
        <v>10</v>
      </c>
      <c r="G35" s="149">
        <v>13</v>
      </c>
      <c r="H35" s="149">
        <v>43</v>
      </c>
      <c r="I35" s="149">
        <v>0</v>
      </c>
      <c r="J35" s="149">
        <v>0</v>
      </c>
      <c r="K35" s="149">
        <v>0</v>
      </c>
      <c r="L35" s="149">
        <v>0</v>
      </c>
      <c r="M35" s="78">
        <v>74</v>
      </c>
    </row>
    <row r="36" spans="3:13" ht="12.75">
      <c r="C36" t="s">
        <v>333</v>
      </c>
      <c r="D36" s="77" t="s">
        <v>119</v>
      </c>
      <c r="E36" s="149">
        <v>15</v>
      </c>
      <c r="F36" s="149">
        <v>17</v>
      </c>
      <c r="G36" s="149">
        <v>29</v>
      </c>
      <c r="H36" s="149">
        <v>26</v>
      </c>
      <c r="I36" s="149">
        <v>0</v>
      </c>
      <c r="J36" s="149">
        <v>0</v>
      </c>
      <c r="K36" s="149">
        <v>0</v>
      </c>
      <c r="L36" s="149">
        <v>0</v>
      </c>
      <c r="M36" s="78">
        <v>87</v>
      </c>
    </row>
    <row r="37" spans="3:13" ht="12.75">
      <c r="C37" t="s">
        <v>334</v>
      </c>
      <c r="D37" s="77" t="s">
        <v>117</v>
      </c>
      <c r="E37" s="149">
        <v>10</v>
      </c>
      <c r="F37" s="149">
        <v>14</v>
      </c>
      <c r="G37" s="149">
        <v>22</v>
      </c>
      <c r="H37" s="149">
        <v>50</v>
      </c>
      <c r="I37" s="149">
        <v>0</v>
      </c>
      <c r="J37" s="149">
        <v>0</v>
      </c>
      <c r="K37" s="149">
        <v>0</v>
      </c>
      <c r="L37" s="149">
        <v>0</v>
      </c>
      <c r="M37" s="78">
        <v>96</v>
      </c>
    </row>
    <row r="38" spans="3:13" ht="12.75">
      <c r="C38" t="s">
        <v>335</v>
      </c>
      <c r="D38" s="77" t="s">
        <v>120</v>
      </c>
      <c r="E38" s="149">
        <v>6</v>
      </c>
      <c r="F38" s="149">
        <v>7</v>
      </c>
      <c r="G38" s="149">
        <v>25</v>
      </c>
      <c r="H38" s="149">
        <v>26</v>
      </c>
      <c r="I38" s="149">
        <v>0</v>
      </c>
      <c r="J38" s="149">
        <v>0</v>
      </c>
      <c r="K38" s="149">
        <v>0</v>
      </c>
      <c r="L38" s="149">
        <v>0</v>
      </c>
      <c r="M38" s="78">
        <v>64</v>
      </c>
    </row>
    <row r="39" spans="2:13" ht="12.75">
      <c r="B39" s="108" t="s">
        <v>570</v>
      </c>
      <c r="C39" s="113"/>
      <c r="D39" s="114"/>
      <c r="E39" s="150">
        <f>SUM(E40:E53)</f>
        <v>92</v>
      </c>
      <c r="F39" s="150">
        <f aca="true" t="shared" si="6" ref="F39:M39">SUM(F40:F53)</f>
        <v>81</v>
      </c>
      <c r="G39" s="150">
        <f t="shared" si="6"/>
        <v>124</v>
      </c>
      <c r="H39" s="150">
        <f t="shared" si="6"/>
        <v>156</v>
      </c>
      <c r="I39" s="150">
        <f t="shared" si="6"/>
        <v>0</v>
      </c>
      <c r="J39" s="150">
        <f t="shared" si="6"/>
        <v>90</v>
      </c>
      <c r="K39" s="150">
        <f t="shared" si="6"/>
        <v>0</v>
      </c>
      <c r="L39" s="150">
        <f t="shared" si="6"/>
        <v>0</v>
      </c>
      <c r="M39" s="117">
        <f t="shared" si="6"/>
        <v>543</v>
      </c>
    </row>
    <row r="40" spans="3:13" ht="12.75">
      <c r="C40" t="s">
        <v>336</v>
      </c>
      <c r="D40" s="77" t="s">
        <v>127</v>
      </c>
      <c r="E40" s="149">
        <v>10</v>
      </c>
      <c r="F40" s="149">
        <v>12</v>
      </c>
      <c r="G40" s="149">
        <v>24</v>
      </c>
      <c r="H40" s="149">
        <v>45</v>
      </c>
      <c r="I40" s="149">
        <v>0</v>
      </c>
      <c r="J40" s="149">
        <v>0</v>
      </c>
      <c r="K40" s="149">
        <v>0</v>
      </c>
      <c r="L40" s="149">
        <v>0</v>
      </c>
      <c r="M40" s="78">
        <v>91</v>
      </c>
    </row>
    <row r="41" spans="3:13" ht="12.75">
      <c r="C41" t="s">
        <v>337</v>
      </c>
      <c r="D41" s="77" t="s">
        <v>584</v>
      </c>
      <c r="E41" s="149">
        <v>25</v>
      </c>
      <c r="F41" s="149">
        <v>22</v>
      </c>
      <c r="G41" s="149">
        <v>41</v>
      </c>
      <c r="H41" s="149">
        <v>53</v>
      </c>
      <c r="I41" s="149">
        <v>0</v>
      </c>
      <c r="J41" s="149">
        <v>0</v>
      </c>
      <c r="K41" s="149">
        <v>0</v>
      </c>
      <c r="L41" s="149">
        <v>0</v>
      </c>
      <c r="M41" s="78">
        <v>141</v>
      </c>
    </row>
    <row r="42" spans="3:13" ht="12.75">
      <c r="C42" t="s">
        <v>338</v>
      </c>
      <c r="D42" s="77" t="s">
        <v>585</v>
      </c>
      <c r="E42" s="149">
        <v>10</v>
      </c>
      <c r="F42" s="149">
        <v>8</v>
      </c>
      <c r="G42" s="149">
        <v>14</v>
      </c>
      <c r="H42" s="149">
        <v>14</v>
      </c>
      <c r="I42" s="149">
        <v>0</v>
      </c>
      <c r="J42" s="149">
        <v>0</v>
      </c>
      <c r="K42" s="149">
        <v>0</v>
      </c>
      <c r="L42" s="149">
        <v>0</v>
      </c>
      <c r="M42" s="78">
        <v>46</v>
      </c>
    </row>
    <row r="43" spans="3:13" ht="12.75">
      <c r="C43" t="s">
        <v>339</v>
      </c>
      <c r="D43" s="77" t="s">
        <v>586</v>
      </c>
      <c r="E43" s="149">
        <v>5</v>
      </c>
      <c r="F43" s="149">
        <v>7</v>
      </c>
      <c r="G43" s="149">
        <v>6</v>
      </c>
      <c r="H43" s="149">
        <v>7</v>
      </c>
      <c r="I43" s="149">
        <v>0</v>
      </c>
      <c r="J43" s="149">
        <v>0</v>
      </c>
      <c r="K43" s="149">
        <v>0</v>
      </c>
      <c r="L43" s="149">
        <v>0</v>
      </c>
      <c r="M43" s="78">
        <v>25</v>
      </c>
    </row>
    <row r="44" spans="3:13" ht="12.75">
      <c r="C44" t="s">
        <v>340</v>
      </c>
      <c r="D44" s="77" t="s">
        <v>587</v>
      </c>
      <c r="E44" s="149">
        <v>7</v>
      </c>
      <c r="F44" s="149">
        <v>2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78">
        <v>9</v>
      </c>
    </row>
    <row r="45" spans="3:13" ht="12.75">
      <c r="C45" t="s">
        <v>341</v>
      </c>
      <c r="D45" s="77" t="s">
        <v>125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23</v>
      </c>
      <c r="K45" s="149">
        <v>0</v>
      </c>
      <c r="L45" s="149">
        <v>0</v>
      </c>
      <c r="M45" s="78">
        <v>23</v>
      </c>
    </row>
    <row r="46" spans="3:13" ht="12.75">
      <c r="C46" t="s">
        <v>342</v>
      </c>
      <c r="D46" s="77" t="s">
        <v>126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30</v>
      </c>
      <c r="K46" s="149">
        <v>0</v>
      </c>
      <c r="L46" s="149">
        <v>0</v>
      </c>
      <c r="M46" s="78">
        <v>30</v>
      </c>
    </row>
    <row r="47" spans="3:13" ht="12.75">
      <c r="C47" t="s">
        <v>343</v>
      </c>
      <c r="D47" s="77" t="s">
        <v>704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5</v>
      </c>
      <c r="K47" s="149">
        <v>0</v>
      </c>
      <c r="L47" s="149">
        <v>0</v>
      </c>
      <c r="M47" s="78">
        <v>5</v>
      </c>
    </row>
    <row r="48" spans="3:13" ht="12.75">
      <c r="C48" t="s">
        <v>344</v>
      </c>
      <c r="D48" s="77" t="s">
        <v>588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19</v>
      </c>
      <c r="K48" s="149">
        <v>0</v>
      </c>
      <c r="L48" s="149">
        <v>0</v>
      </c>
      <c r="M48" s="78">
        <v>19</v>
      </c>
    </row>
    <row r="49" spans="3:13" ht="12.75">
      <c r="C49" t="s">
        <v>345</v>
      </c>
      <c r="D49" s="77" t="s">
        <v>586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13</v>
      </c>
      <c r="K49" s="149">
        <v>0</v>
      </c>
      <c r="L49" s="149">
        <v>0</v>
      </c>
      <c r="M49" s="78">
        <v>13</v>
      </c>
    </row>
    <row r="50" spans="3:13" ht="12.75">
      <c r="C50" t="s">
        <v>346</v>
      </c>
      <c r="D50" s="77" t="s">
        <v>123</v>
      </c>
      <c r="E50" s="149">
        <v>9</v>
      </c>
      <c r="F50" s="149">
        <v>10</v>
      </c>
      <c r="G50" s="149">
        <v>26</v>
      </c>
      <c r="H50" s="149">
        <v>31</v>
      </c>
      <c r="I50" s="149">
        <v>0</v>
      </c>
      <c r="J50" s="149">
        <v>0</v>
      </c>
      <c r="K50" s="149">
        <v>0</v>
      </c>
      <c r="L50" s="149">
        <v>0</v>
      </c>
      <c r="M50" s="78">
        <v>76</v>
      </c>
    </row>
    <row r="51" spans="3:13" ht="12.75">
      <c r="C51" t="s">
        <v>347</v>
      </c>
      <c r="D51" s="77" t="s">
        <v>124</v>
      </c>
      <c r="E51" s="149">
        <v>26</v>
      </c>
      <c r="F51" s="149">
        <v>20</v>
      </c>
      <c r="G51" s="149">
        <v>13</v>
      </c>
      <c r="H51" s="149">
        <v>2</v>
      </c>
      <c r="I51" s="149">
        <v>0</v>
      </c>
      <c r="J51" s="149">
        <v>0</v>
      </c>
      <c r="K51" s="149">
        <v>0</v>
      </c>
      <c r="L51" s="149">
        <v>0</v>
      </c>
      <c r="M51" s="78">
        <v>61</v>
      </c>
    </row>
    <row r="52" spans="3:13" ht="12.75">
      <c r="C52" t="s">
        <v>348</v>
      </c>
      <c r="D52" s="77" t="s">
        <v>589</v>
      </c>
      <c r="E52" s="149">
        <v>0</v>
      </c>
      <c r="F52" s="149">
        <v>0</v>
      </c>
      <c r="G52" s="149">
        <v>0</v>
      </c>
      <c r="H52" s="149">
        <v>1</v>
      </c>
      <c r="I52" s="149">
        <v>0</v>
      </c>
      <c r="J52" s="149">
        <v>0</v>
      </c>
      <c r="K52" s="149">
        <v>0</v>
      </c>
      <c r="L52" s="149">
        <v>0</v>
      </c>
      <c r="M52" s="78">
        <v>1</v>
      </c>
    </row>
    <row r="53" spans="3:13" ht="12.75">
      <c r="C53" t="s">
        <v>349</v>
      </c>
      <c r="D53" s="77" t="s">
        <v>590</v>
      </c>
      <c r="E53" s="149">
        <v>0</v>
      </c>
      <c r="F53" s="149">
        <v>0</v>
      </c>
      <c r="G53" s="149">
        <v>0</v>
      </c>
      <c r="H53" s="149">
        <v>3</v>
      </c>
      <c r="I53" s="149">
        <v>0</v>
      </c>
      <c r="J53" s="149">
        <v>0</v>
      </c>
      <c r="K53" s="149">
        <v>0</v>
      </c>
      <c r="L53" s="149">
        <v>0</v>
      </c>
      <c r="M53" s="78">
        <v>3</v>
      </c>
    </row>
    <row r="54" spans="2:13" ht="12.75">
      <c r="B54" s="108" t="s">
        <v>571</v>
      </c>
      <c r="C54" s="113"/>
      <c r="D54" s="114"/>
      <c r="E54" s="150">
        <f>SUM(E55:E67)</f>
        <v>149</v>
      </c>
      <c r="F54" s="150">
        <f aca="true" t="shared" si="7" ref="F54:M54">SUM(F55:F67)</f>
        <v>111</v>
      </c>
      <c r="G54" s="150">
        <f t="shared" si="7"/>
        <v>201</v>
      </c>
      <c r="H54" s="150">
        <f t="shared" si="7"/>
        <v>292</v>
      </c>
      <c r="I54" s="150">
        <f t="shared" si="7"/>
        <v>0</v>
      </c>
      <c r="J54" s="150">
        <f t="shared" si="7"/>
        <v>83</v>
      </c>
      <c r="K54" s="150">
        <f t="shared" si="7"/>
        <v>0</v>
      </c>
      <c r="L54" s="150">
        <f t="shared" si="7"/>
        <v>0</v>
      </c>
      <c r="M54" s="117">
        <f t="shared" si="7"/>
        <v>836</v>
      </c>
    </row>
    <row r="55" spans="3:13" ht="12.75">
      <c r="C55" t="s">
        <v>350</v>
      </c>
      <c r="D55" s="77" t="s">
        <v>128</v>
      </c>
      <c r="E55" s="149">
        <v>47</v>
      </c>
      <c r="F55" s="149">
        <v>14</v>
      </c>
      <c r="G55" s="149">
        <v>17</v>
      </c>
      <c r="H55" s="149">
        <v>24</v>
      </c>
      <c r="I55" s="149">
        <v>0</v>
      </c>
      <c r="J55" s="149">
        <v>0</v>
      </c>
      <c r="K55" s="149">
        <v>0</v>
      </c>
      <c r="L55" s="149">
        <v>0</v>
      </c>
      <c r="M55" s="78">
        <v>102</v>
      </c>
    </row>
    <row r="56" spans="3:13" ht="12.75">
      <c r="C56" t="s">
        <v>351</v>
      </c>
      <c r="D56" s="77" t="s">
        <v>129</v>
      </c>
      <c r="E56" s="149">
        <v>28</v>
      </c>
      <c r="F56" s="149">
        <v>25</v>
      </c>
      <c r="G56" s="149">
        <v>51</v>
      </c>
      <c r="H56" s="149">
        <v>61</v>
      </c>
      <c r="I56" s="149">
        <v>0</v>
      </c>
      <c r="J56" s="149">
        <v>0</v>
      </c>
      <c r="K56" s="149">
        <v>0</v>
      </c>
      <c r="L56" s="149">
        <v>0</v>
      </c>
      <c r="M56" s="78">
        <v>165</v>
      </c>
    </row>
    <row r="57" spans="3:13" ht="12.75">
      <c r="C57" t="s">
        <v>352</v>
      </c>
      <c r="D57" s="77" t="s">
        <v>131</v>
      </c>
      <c r="E57" s="149">
        <v>11</v>
      </c>
      <c r="F57" s="149">
        <v>11</v>
      </c>
      <c r="G57" s="149">
        <v>15</v>
      </c>
      <c r="H57" s="149">
        <v>10</v>
      </c>
      <c r="I57" s="149">
        <v>0</v>
      </c>
      <c r="J57" s="149">
        <v>0</v>
      </c>
      <c r="K57" s="149">
        <v>0</v>
      </c>
      <c r="L57" s="149">
        <v>0</v>
      </c>
      <c r="M57" s="78">
        <v>47</v>
      </c>
    </row>
    <row r="58" spans="3:13" ht="12.75">
      <c r="C58" t="s">
        <v>353</v>
      </c>
      <c r="D58" s="77" t="s">
        <v>132</v>
      </c>
      <c r="E58" s="149">
        <v>44</v>
      </c>
      <c r="F58" s="149">
        <v>31</v>
      </c>
      <c r="G58" s="149">
        <v>41</v>
      </c>
      <c r="H58" s="149">
        <v>107</v>
      </c>
      <c r="I58" s="149">
        <v>0</v>
      </c>
      <c r="J58" s="149">
        <v>0</v>
      </c>
      <c r="K58" s="149">
        <v>0</v>
      </c>
      <c r="L58" s="149">
        <v>0</v>
      </c>
      <c r="M58" s="78">
        <v>223</v>
      </c>
    </row>
    <row r="59" spans="3:13" ht="12.75">
      <c r="C59" t="s">
        <v>354</v>
      </c>
      <c r="D59" s="77" t="s">
        <v>130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1</v>
      </c>
      <c r="K59" s="149">
        <v>0</v>
      </c>
      <c r="L59" s="149">
        <v>0</v>
      </c>
      <c r="M59" s="78">
        <v>1</v>
      </c>
    </row>
    <row r="60" spans="3:13" ht="12.75">
      <c r="C60" t="s">
        <v>355</v>
      </c>
      <c r="D60" s="77" t="s">
        <v>591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5</v>
      </c>
      <c r="K60" s="149">
        <v>0</v>
      </c>
      <c r="L60" s="149">
        <v>0</v>
      </c>
      <c r="M60" s="78">
        <v>5</v>
      </c>
    </row>
    <row r="61" spans="3:13" ht="12.75">
      <c r="C61" t="s">
        <v>356</v>
      </c>
      <c r="D61" s="77" t="s">
        <v>722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25</v>
      </c>
      <c r="K61" s="149">
        <v>0</v>
      </c>
      <c r="L61" s="149">
        <v>0</v>
      </c>
      <c r="M61" s="78">
        <v>25</v>
      </c>
    </row>
    <row r="62" spans="3:13" ht="12.75">
      <c r="C62" t="s">
        <v>357</v>
      </c>
      <c r="D62" s="77" t="s">
        <v>705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8</v>
      </c>
      <c r="K62" s="149">
        <v>0</v>
      </c>
      <c r="L62" s="149">
        <v>0</v>
      </c>
      <c r="M62" s="78">
        <v>8</v>
      </c>
    </row>
    <row r="63" spans="3:13" ht="12.75">
      <c r="C63" t="s">
        <v>358</v>
      </c>
      <c r="D63" s="77" t="s">
        <v>706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19</v>
      </c>
      <c r="K63" s="149">
        <v>0</v>
      </c>
      <c r="L63" s="149">
        <v>0</v>
      </c>
      <c r="M63" s="78">
        <v>19</v>
      </c>
    </row>
    <row r="64" spans="3:13" ht="12.75">
      <c r="C64" t="s">
        <v>359</v>
      </c>
      <c r="D64" s="77" t="s">
        <v>723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16</v>
      </c>
      <c r="K64" s="149">
        <v>0</v>
      </c>
      <c r="L64" s="149">
        <v>0</v>
      </c>
      <c r="M64" s="78">
        <v>16</v>
      </c>
    </row>
    <row r="65" spans="3:13" ht="12.75">
      <c r="C65" t="s">
        <v>360</v>
      </c>
      <c r="D65" s="77" t="s">
        <v>592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9</v>
      </c>
      <c r="K65" s="149">
        <v>0</v>
      </c>
      <c r="L65" s="149">
        <v>0</v>
      </c>
      <c r="M65" s="78">
        <v>9</v>
      </c>
    </row>
    <row r="66" spans="3:13" ht="12.75">
      <c r="C66" t="s">
        <v>361</v>
      </c>
      <c r="D66" s="77" t="s">
        <v>593</v>
      </c>
      <c r="E66" s="149">
        <v>8</v>
      </c>
      <c r="F66" s="149">
        <v>8</v>
      </c>
      <c r="G66" s="149">
        <v>12</v>
      </c>
      <c r="H66" s="149">
        <v>24</v>
      </c>
      <c r="I66" s="149">
        <v>0</v>
      </c>
      <c r="J66" s="149">
        <v>0</v>
      </c>
      <c r="K66" s="149">
        <v>0</v>
      </c>
      <c r="L66" s="149">
        <v>0</v>
      </c>
      <c r="M66" s="78">
        <v>52</v>
      </c>
    </row>
    <row r="67" spans="3:13" ht="12.75">
      <c r="C67" t="s">
        <v>362</v>
      </c>
      <c r="D67" s="77" t="s">
        <v>133</v>
      </c>
      <c r="E67" s="149">
        <v>11</v>
      </c>
      <c r="F67" s="149">
        <v>22</v>
      </c>
      <c r="G67" s="149">
        <v>65</v>
      </c>
      <c r="H67" s="149">
        <v>66</v>
      </c>
      <c r="I67" s="149">
        <v>0</v>
      </c>
      <c r="J67" s="149">
        <v>0</v>
      </c>
      <c r="K67" s="149">
        <v>0</v>
      </c>
      <c r="L67" s="149">
        <v>0</v>
      </c>
      <c r="M67" s="78">
        <v>164</v>
      </c>
    </row>
    <row r="68" spans="2:13" ht="12.75">
      <c r="B68" s="108" t="s">
        <v>134</v>
      </c>
      <c r="C68" s="113"/>
      <c r="D68" s="114"/>
      <c r="E68" s="150">
        <f>SUM(E69:E84)</f>
        <v>65</v>
      </c>
      <c r="F68" s="150">
        <f aca="true" t="shared" si="8" ref="F68:M68">SUM(F69:F84)</f>
        <v>85</v>
      </c>
      <c r="G68" s="150">
        <f t="shared" si="8"/>
        <v>151</v>
      </c>
      <c r="H68" s="150">
        <f t="shared" si="8"/>
        <v>214</v>
      </c>
      <c r="I68" s="150">
        <f t="shared" si="8"/>
        <v>0</v>
      </c>
      <c r="J68" s="150">
        <f t="shared" si="8"/>
        <v>73</v>
      </c>
      <c r="K68" s="150">
        <f t="shared" si="8"/>
        <v>12</v>
      </c>
      <c r="L68" s="150">
        <f t="shared" si="8"/>
        <v>0</v>
      </c>
      <c r="M68" s="117">
        <f t="shared" si="8"/>
        <v>600</v>
      </c>
    </row>
    <row r="69" spans="3:13" ht="12.75">
      <c r="C69" t="s">
        <v>363</v>
      </c>
      <c r="D69" s="77" t="s">
        <v>140</v>
      </c>
      <c r="E69" s="149">
        <v>12</v>
      </c>
      <c r="F69" s="149">
        <v>17</v>
      </c>
      <c r="G69" s="149">
        <v>17</v>
      </c>
      <c r="H69" s="149">
        <v>36</v>
      </c>
      <c r="I69" s="149">
        <v>0</v>
      </c>
      <c r="J69" s="149">
        <v>0</v>
      </c>
      <c r="K69" s="149">
        <v>0</v>
      </c>
      <c r="L69" s="149">
        <v>0</v>
      </c>
      <c r="M69" s="78">
        <v>82</v>
      </c>
    </row>
    <row r="70" spans="3:13" ht="12.75">
      <c r="C70" t="s">
        <v>364</v>
      </c>
      <c r="D70" s="77" t="s">
        <v>594</v>
      </c>
      <c r="E70" s="149">
        <v>4</v>
      </c>
      <c r="F70" s="149">
        <v>4</v>
      </c>
      <c r="G70" s="149">
        <v>10</v>
      </c>
      <c r="H70" s="149">
        <v>2</v>
      </c>
      <c r="I70" s="149">
        <v>0</v>
      </c>
      <c r="J70" s="149">
        <v>0</v>
      </c>
      <c r="K70" s="149">
        <v>0</v>
      </c>
      <c r="L70" s="149">
        <v>0</v>
      </c>
      <c r="M70" s="78">
        <v>20</v>
      </c>
    </row>
    <row r="71" spans="3:13" ht="12.75">
      <c r="C71" t="s">
        <v>365</v>
      </c>
      <c r="D71" s="77" t="s">
        <v>136</v>
      </c>
      <c r="E71" s="149">
        <v>3</v>
      </c>
      <c r="F71" s="149">
        <v>6</v>
      </c>
      <c r="G71" s="149">
        <v>10</v>
      </c>
      <c r="H71" s="149">
        <v>3</v>
      </c>
      <c r="I71" s="149">
        <v>0</v>
      </c>
      <c r="J71" s="149">
        <v>0</v>
      </c>
      <c r="K71" s="149">
        <v>0</v>
      </c>
      <c r="L71" s="149">
        <v>0</v>
      </c>
      <c r="M71" s="78">
        <v>22</v>
      </c>
    </row>
    <row r="72" spans="3:13" ht="12.75">
      <c r="C72" t="s">
        <v>366</v>
      </c>
      <c r="D72" s="77" t="s">
        <v>137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30</v>
      </c>
      <c r="K72" s="149">
        <v>0</v>
      </c>
      <c r="L72" s="149">
        <v>0</v>
      </c>
      <c r="M72" s="78">
        <v>30</v>
      </c>
    </row>
    <row r="73" spans="3:13" ht="12.75">
      <c r="C73" t="s">
        <v>367</v>
      </c>
      <c r="D73" s="77" t="s">
        <v>140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4</v>
      </c>
      <c r="K73" s="149">
        <v>0</v>
      </c>
      <c r="L73" s="149">
        <v>0</v>
      </c>
      <c r="M73" s="78">
        <v>4</v>
      </c>
    </row>
    <row r="74" spans="3:13" ht="12.75">
      <c r="C74" t="s">
        <v>368</v>
      </c>
      <c r="D74" s="77" t="s">
        <v>139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6</v>
      </c>
      <c r="K74" s="149">
        <v>0</v>
      </c>
      <c r="L74" s="149">
        <v>0</v>
      </c>
      <c r="M74" s="78">
        <v>6</v>
      </c>
    </row>
    <row r="75" spans="3:13" ht="12.75">
      <c r="C75" t="s">
        <v>369</v>
      </c>
      <c r="D75" s="77" t="s">
        <v>138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33</v>
      </c>
      <c r="K75" s="149">
        <v>0</v>
      </c>
      <c r="L75" s="149">
        <v>0</v>
      </c>
      <c r="M75" s="78">
        <v>33</v>
      </c>
    </row>
    <row r="76" spans="3:13" ht="12.75">
      <c r="C76" t="s">
        <v>372</v>
      </c>
      <c r="D76" s="77" t="s">
        <v>135</v>
      </c>
      <c r="E76" s="149">
        <v>0</v>
      </c>
      <c r="F76" s="149">
        <v>0</v>
      </c>
      <c r="G76" s="149">
        <v>0</v>
      </c>
      <c r="H76" s="149">
        <v>1</v>
      </c>
      <c r="I76" s="149">
        <v>0</v>
      </c>
      <c r="J76" s="149">
        <v>0</v>
      </c>
      <c r="K76" s="149">
        <v>0</v>
      </c>
      <c r="L76" s="149">
        <v>0</v>
      </c>
      <c r="M76" s="78">
        <v>1</v>
      </c>
    </row>
    <row r="77" spans="3:13" ht="12.75">
      <c r="C77" t="s">
        <v>373</v>
      </c>
      <c r="D77" s="77" t="s">
        <v>595</v>
      </c>
      <c r="E77" s="149">
        <v>28</v>
      </c>
      <c r="F77" s="149">
        <v>32</v>
      </c>
      <c r="G77" s="149">
        <v>72</v>
      </c>
      <c r="H77" s="149">
        <v>103</v>
      </c>
      <c r="I77" s="149">
        <v>0</v>
      </c>
      <c r="J77" s="149">
        <v>0</v>
      </c>
      <c r="K77" s="149">
        <v>0</v>
      </c>
      <c r="L77" s="149">
        <v>0</v>
      </c>
      <c r="M77" s="78">
        <v>235</v>
      </c>
    </row>
    <row r="78" spans="3:13" ht="12.75">
      <c r="C78" t="s">
        <v>374</v>
      </c>
      <c r="D78" s="77" t="s">
        <v>596</v>
      </c>
      <c r="E78" s="149">
        <v>4</v>
      </c>
      <c r="F78" s="149">
        <v>9</v>
      </c>
      <c r="G78" s="149">
        <v>10</v>
      </c>
      <c r="H78" s="149">
        <v>21</v>
      </c>
      <c r="I78" s="149">
        <v>0</v>
      </c>
      <c r="J78" s="149">
        <v>0</v>
      </c>
      <c r="K78" s="149">
        <v>0</v>
      </c>
      <c r="L78" s="149">
        <v>0</v>
      </c>
      <c r="M78" s="78">
        <v>44</v>
      </c>
    </row>
    <row r="79" spans="3:13" ht="12.75">
      <c r="C79" t="s">
        <v>375</v>
      </c>
      <c r="D79" s="77" t="s">
        <v>597</v>
      </c>
      <c r="E79" s="149">
        <v>11</v>
      </c>
      <c r="F79" s="149">
        <v>12</v>
      </c>
      <c r="G79" s="149">
        <v>16</v>
      </c>
      <c r="H79" s="149">
        <v>20</v>
      </c>
      <c r="I79" s="149">
        <v>0</v>
      </c>
      <c r="J79" s="149">
        <v>0</v>
      </c>
      <c r="K79" s="149">
        <v>0</v>
      </c>
      <c r="L79" s="149">
        <v>0</v>
      </c>
      <c r="M79" s="78">
        <v>59</v>
      </c>
    </row>
    <row r="80" spans="3:13" ht="12.75">
      <c r="C80" t="s">
        <v>376</v>
      </c>
      <c r="D80" s="77" t="s">
        <v>598</v>
      </c>
      <c r="E80" s="149">
        <v>3</v>
      </c>
      <c r="F80" s="149">
        <v>5</v>
      </c>
      <c r="G80" s="149">
        <v>16</v>
      </c>
      <c r="H80" s="149">
        <v>27</v>
      </c>
      <c r="I80" s="149">
        <v>0</v>
      </c>
      <c r="J80" s="149">
        <v>0</v>
      </c>
      <c r="K80" s="149">
        <v>0</v>
      </c>
      <c r="L80" s="149">
        <v>0</v>
      </c>
      <c r="M80" s="78">
        <v>51</v>
      </c>
    </row>
    <row r="81" spans="3:13" ht="12.75">
      <c r="C81" t="s">
        <v>377</v>
      </c>
      <c r="D81" s="77" t="s">
        <v>140</v>
      </c>
      <c r="E81" s="149">
        <v>0</v>
      </c>
      <c r="F81" s="149">
        <v>0</v>
      </c>
      <c r="G81" s="149">
        <v>0</v>
      </c>
      <c r="H81" s="149">
        <v>1</v>
      </c>
      <c r="I81" s="149">
        <v>0</v>
      </c>
      <c r="J81" s="149">
        <v>0</v>
      </c>
      <c r="K81" s="149">
        <v>0</v>
      </c>
      <c r="L81" s="149">
        <v>0</v>
      </c>
      <c r="M81" s="78">
        <v>1</v>
      </c>
    </row>
    <row r="82" spans="2:13" ht="12.75">
      <c r="B82" s="105" t="s">
        <v>18</v>
      </c>
      <c r="C82"/>
      <c r="D82" s="77"/>
      <c r="E82" s="149"/>
      <c r="F82" s="149"/>
      <c r="G82" s="149"/>
      <c r="H82" s="149"/>
      <c r="I82" s="149"/>
      <c r="J82" s="149"/>
      <c r="K82" s="149"/>
      <c r="L82" s="149"/>
      <c r="M82" s="78"/>
    </row>
    <row r="83" spans="3:13" ht="12.75">
      <c r="C83" t="s">
        <v>370</v>
      </c>
      <c r="D83" s="77" t="s">
        <v>600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11</v>
      </c>
      <c r="L83" s="149">
        <v>0</v>
      </c>
      <c r="M83" s="78">
        <v>11</v>
      </c>
    </row>
    <row r="84" spans="3:13" ht="12.75">
      <c r="C84" t="s">
        <v>371</v>
      </c>
      <c r="D84" s="77" t="s">
        <v>599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1</v>
      </c>
      <c r="L84" s="149">
        <v>0</v>
      </c>
      <c r="M84" s="78">
        <v>1</v>
      </c>
    </row>
    <row r="85" spans="1:13" ht="12.75">
      <c r="A85" s="105" t="s">
        <v>572</v>
      </c>
      <c r="C85"/>
      <c r="D85" s="77"/>
      <c r="E85" s="149">
        <f aca="true" t="shared" si="9" ref="E85:M85">E86+E88+E96+E99+E104+E110+E121+E127+E132+E140+E148+E150+E155+E162+E170+E185+E189+E197</f>
        <v>1250</v>
      </c>
      <c r="F85" s="149">
        <f t="shared" si="9"/>
        <v>906</v>
      </c>
      <c r="G85" s="149">
        <f t="shared" si="9"/>
        <v>1365</v>
      </c>
      <c r="H85" s="149">
        <f t="shared" si="9"/>
        <v>1754</v>
      </c>
      <c r="I85" s="149">
        <f t="shared" si="9"/>
        <v>0</v>
      </c>
      <c r="J85" s="149">
        <f t="shared" si="9"/>
        <v>708</v>
      </c>
      <c r="K85" s="149">
        <f t="shared" si="9"/>
        <v>29</v>
      </c>
      <c r="L85" s="149">
        <f t="shared" si="9"/>
        <v>177</v>
      </c>
      <c r="M85" s="78">
        <f t="shared" si="9"/>
        <v>6189</v>
      </c>
    </row>
    <row r="86" spans="2:13" ht="12.75">
      <c r="B86" s="108" t="s">
        <v>141</v>
      </c>
      <c r="C86" s="113"/>
      <c r="D86" s="114"/>
      <c r="E86" s="150">
        <f>E87</f>
        <v>34</v>
      </c>
      <c r="F86" s="150">
        <f aca="true" t="shared" si="10" ref="F86:M86">F87</f>
        <v>17</v>
      </c>
      <c r="G86" s="150">
        <f t="shared" si="10"/>
        <v>27</v>
      </c>
      <c r="H86" s="150">
        <f t="shared" si="10"/>
        <v>23</v>
      </c>
      <c r="I86" s="150">
        <f t="shared" si="10"/>
        <v>0</v>
      </c>
      <c r="J86" s="150">
        <f t="shared" si="10"/>
        <v>0</v>
      </c>
      <c r="K86" s="150">
        <f t="shared" si="10"/>
        <v>0</v>
      </c>
      <c r="L86" s="150">
        <f t="shared" si="10"/>
        <v>0</v>
      </c>
      <c r="M86" s="117">
        <f t="shared" si="10"/>
        <v>101</v>
      </c>
    </row>
    <row r="87" spans="3:13" ht="12.75">
      <c r="C87" t="s">
        <v>378</v>
      </c>
      <c r="D87" s="77" t="s">
        <v>142</v>
      </c>
      <c r="E87" s="149">
        <v>34</v>
      </c>
      <c r="F87" s="149">
        <v>17</v>
      </c>
      <c r="G87" s="149">
        <v>27</v>
      </c>
      <c r="H87" s="149">
        <v>23</v>
      </c>
      <c r="I87" s="149">
        <v>0</v>
      </c>
      <c r="J87" s="149">
        <v>0</v>
      </c>
      <c r="K87" s="149">
        <v>0</v>
      </c>
      <c r="L87" s="149">
        <v>0</v>
      </c>
      <c r="M87" s="78">
        <v>101</v>
      </c>
    </row>
    <row r="88" spans="2:13" ht="12.75">
      <c r="B88" s="108" t="s">
        <v>143</v>
      </c>
      <c r="C88" s="113"/>
      <c r="D88" s="114"/>
      <c r="E88" s="150">
        <f>SUM(E89:E95)</f>
        <v>154</v>
      </c>
      <c r="F88" s="150">
        <f aca="true" t="shared" si="11" ref="F88:M88">SUM(F89:F95)</f>
        <v>85</v>
      </c>
      <c r="G88" s="150">
        <f t="shared" si="11"/>
        <v>124</v>
      </c>
      <c r="H88" s="150">
        <f t="shared" si="11"/>
        <v>169</v>
      </c>
      <c r="I88" s="150">
        <f t="shared" si="11"/>
        <v>0</v>
      </c>
      <c r="J88" s="150">
        <f t="shared" si="11"/>
        <v>44</v>
      </c>
      <c r="K88" s="150">
        <f t="shared" si="11"/>
        <v>0</v>
      </c>
      <c r="L88" s="150">
        <f t="shared" si="11"/>
        <v>27</v>
      </c>
      <c r="M88" s="117">
        <f t="shared" si="11"/>
        <v>603</v>
      </c>
    </row>
    <row r="89" spans="3:13" ht="12.75">
      <c r="C89" t="s">
        <v>379</v>
      </c>
      <c r="D89" s="77" t="s">
        <v>144</v>
      </c>
      <c r="E89" s="149">
        <v>116</v>
      </c>
      <c r="F89" s="149">
        <v>65</v>
      </c>
      <c r="G89" s="149">
        <v>102</v>
      </c>
      <c r="H89" s="149">
        <v>124</v>
      </c>
      <c r="I89" s="149">
        <v>0</v>
      </c>
      <c r="J89" s="149">
        <v>8</v>
      </c>
      <c r="K89" s="149">
        <v>0</v>
      </c>
      <c r="L89" s="149">
        <v>24</v>
      </c>
      <c r="M89" s="78">
        <v>439</v>
      </c>
    </row>
    <row r="90" spans="3:13" ht="12.75">
      <c r="C90" t="s">
        <v>380</v>
      </c>
      <c r="D90" s="77" t="s">
        <v>601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2</v>
      </c>
      <c r="M90" s="78">
        <v>2</v>
      </c>
    </row>
    <row r="91" spans="3:13" ht="12.75">
      <c r="C91" t="s">
        <v>381</v>
      </c>
      <c r="D91" s="77" t="s">
        <v>147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7</v>
      </c>
      <c r="K91" s="149">
        <v>0</v>
      </c>
      <c r="L91" s="149">
        <v>0</v>
      </c>
      <c r="M91" s="78">
        <v>7</v>
      </c>
    </row>
    <row r="92" spans="3:13" ht="12.75">
      <c r="C92" t="s">
        <v>382</v>
      </c>
      <c r="D92" s="77" t="s">
        <v>146</v>
      </c>
      <c r="E92" s="149">
        <v>0</v>
      </c>
      <c r="F92" s="149">
        <v>0</v>
      </c>
      <c r="G92" s="149">
        <v>0</v>
      </c>
      <c r="H92" s="149">
        <v>0</v>
      </c>
      <c r="I92" s="149">
        <v>0</v>
      </c>
      <c r="J92" s="149">
        <v>15</v>
      </c>
      <c r="K92" s="149">
        <v>0</v>
      </c>
      <c r="L92" s="149">
        <v>0</v>
      </c>
      <c r="M92" s="78">
        <v>15</v>
      </c>
    </row>
    <row r="93" spans="3:13" ht="12.75">
      <c r="C93" t="s">
        <v>383</v>
      </c>
      <c r="D93" s="77" t="s">
        <v>148</v>
      </c>
      <c r="E93" s="149">
        <v>8</v>
      </c>
      <c r="F93" s="149">
        <v>2</v>
      </c>
      <c r="G93" s="149">
        <v>5</v>
      </c>
      <c r="H93" s="149">
        <v>2</v>
      </c>
      <c r="I93" s="149">
        <v>0</v>
      </c>
      <c r="J93" s="149">
        <v>0</v>
      </c>
      <c r="K93" s="149">
        <v>0</v>
      </c>
      <c r="L93" s="149">
        <v>0</v>
      </c>
      <c r="M93" s="78">
        <v>17</v>
      </c>
    </row>
    <row r="94" spans="3:13" ht="12.75">
      <c r="C94" t="s">
        <v>384</v>
      </c>
      <c r="D94" s="77" t="s">
        <v>602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14</v>
      </c>
      <c r="K94" s="149">
        <v>0</v>
      </c>
      <c r="L94" s="149">
        <v>1</v>
      </c>
      <c r="M94" s="78">
        <v>15</v>
      </c>
    </row>
    <row r="95" spans="3:13" ht="12.75">
      <c r="C95" t="s">
        <v>385</v>
      </c>
      <c r="D95" s="77" t="s">
        <v>145</v>
      </c>
      <c r="E95" s="149">
        <v>30</v>
      </c>
      <c r="F95" s="149">
        <v>18</v>
      </c>
      <c r="G95" s="149">
        <v>17</v>
      </c>
      <c r="H95" s="149">
        <v>43</v>
      </c>
      <c r="I95" s="149">
        <v>0</v>
      </c>
      <c r="J95" s="149">
        <v>0</v>
      </c>
      <c r="K95" s="149">
        <v>0</v>
      </c>
      <c r="L95" s="149">
        <v>0</v>
      </c>
      <c r="M95" s="78">
        <v>108</v>
      </c>
    </row>
    <row r="96" spans="2:13" ht="12.75">
      <c r="B96" s="108" t="s">
        <v>149</v>
      </c>
      <c r="C96" s="113"/>
      <c r="D96" s="114"/>
      <c r="E96" s="150">
        <f>SUM(E97:E98)</f>
        <v>47</v>
      </c>
      <c r="F96" s="150">
        <f aca="true" t="shared" si="12" ref="F96:M96">SUM(F97:F98)</f>
        <v>33</v>
      </c>
      <c r="G96" s="150">
        <f t="shared" si="12"/>
        <v>33</v>
      </c>
      <c r="H96" s="150">
        <f t="shared" si="12"/>
        <v>40</v>
      </c>
      <c r="I96" s="150">
        <f t="shared" si="12"/>
        <v>0</v>
      </c>
      <c r="J96" s="150">
        <f t="shared" si="12"/>
        <v>39</v>
      </c>
      <c r="K96" s="150">
        <f t="shared" si="12"/>
        <v>0</v>
      </c>
      <c r="L96" s="150">
        <f t="shared" si="12"/>
        <v>0</v>
      </c>
      <c r="M96" s="117">
        <f t="shared" si="12"/>
        <v>192</v>
      </c>
    </row>
    <row r="97" spans="3:13" ht="12.75">
      <c r="C97" t="s">
        <v>386</v>
      </c>
      <c r="D97" s="77" t="s">
        <v>150</v>
      </c>
      <c r="E97" s="149">
        <v>31</v>
      </c>
      <c r="F97" s="149">
        <v>19</v>
      </c>
      <c r="G97" s="149">
        <v>23</v>
      </c>
      <c r="H97" s="149">
        <v>31</v>
      </c>
      <c r="I97" s="149">
        <v>0</v>
      </c>
      <c r="J97" s="149">
        <v>39</v>
      </c>
      <c r="K97" s="149">
        <v>0</v>
      </c>
      <c r="L97" s="149">
        <v>0</v>
      </c>
      <c r="M97" s="78">
        <v>143</v>
      </c>
    </row>
    <row r="98" spans="3:13" ht="12.75">
      <c r="C98" t="s">
        <v>387</v>
      </c>
      <c r="D98" s="77" t="s">
        <v>151</v>
      </c>
      <c r="E98" s="149">
        <v>16</v>
      </c>
      <c r="F98" s="149">
        <v>14</v>
      </c>
      <c r="G98" s="149">
        <v>10</v>
      </c>
      <c r="H98" s="149">
        <v>9</v>
      </c>
      <c r="I98" s="149">
        <v>0</v>
      </c>
      <c r="J98" s="149">
        <v>0</v>
      </c>
      <c r="K98" s="149">
        <v>0</v>
      </c>
      <c r="L98" s="149">
        <v>0</v>
      </c>
      <c r="M98" s="78">
        <v>49</v>
      </c>
    </row>
    <row r="99" spans="2:13" ht="12.75">
      <c r="B99" s="108" t="s">
        <v>573</v>
      </c>
      <c r="C99" s="113"/>
      <c r="D99" s="114"/>
      <c r="E99" s="150">
        <f>SUM(E100:E103)</f>
        <v>39</v>
      </c>
      <c r="F99" s="150">
        <f aca="true" t="shared" si="13" ref="F99:M99">SUM(F100:F103)</f>
        <v>43</v>
      </c>
      <c r="G99" s="150">
        <f t="shared" si="13"/>
        <v>64</v>
      </c>
      <c r="H99" s="150">
        <f t="shared" si="13"/>
        <v>83</v>
      </c>
      <c r="I99" s="150">
        <f t="shared" si="13"/>
        <v>0</v>
      </c>
      <c r="J99" s="150">
        <f t="shared" si="13"/>
        <v>97</v>
      </c>
      <c r="K99" s="150">
        <f t="shared" si="13"/>
        <v>0</v>
      </c>
      <c r="L99" s="150">
        <f t="shared" si="13"/>
        <v>19</v>
      </c>
      <c r="M99" s="117">
        <f t="shared" si="13"/>
        <v>345</v>
      </c>
    </row>
    <row r="100" spans="3:13" ht="12.75">
      <c r="C100" t="s">
        <v>388</v>
      </c>
      <c r="D100" s="77" t="s">
        <v>152</v>
      </c>
      <c r="E100" s="149">
        <v>0</v>
      </c>
      <c r="F100" s="149">
        <v>0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19</v>
      </c>
      <c r="M100" s="78">
        <v>19</v>
      </c>
    </row>
    <row r="101" spans="3:13" ht="12.75">
      <c r="C101" t="s">
        <v>389</v>
      </c>
      <c r="D101" s="77" t="s">
        <v>153</v>
      </c>
      <c r="E101" s="149">
        <v>0</v>
      </c>
      <c r="F101" s="149">
        <v>0</v>
      </c>
      <c r="G101" s="149">
        <v>0</v>
      </c>
      <c r="H101" s="149">
        <v>0</v>
      </c>
      <c r="I101" s="149">
        <v>0</v>
      </c>
      <c r="J101" s="149">
        <v>97</v>
      </c>
      <c r="K101" s="149">
        <v>0</v>
      </c>
      <c r="L101" s="149">
        <v>0</v>
      </c>
      <c r="M101" s="78">
        <v>97</v>
      </c>
    </row>
    <row r="102" spans="3:13" ht="12.75">
      <c r="C102" t="s">
        <v>390</v>
      </c>
      <c r="D102" s="77" t="s">
        <v>604</v>
      </c>
      <c r="E102" s="149">
        <v>1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78">
        <v>1</v>
      </c>
    </row>
    <row r="103" spans="3:13" ht="12.75">
      <c r="C103" t="s">
        <v>391</v>
      </c>
      <c r="D103" s="77" t="s">
        <v>603</v>
      </c>
      <c r="E103" s="149">
        <v>38</v>
      </c>
      <c r="F103" s="149">
        <v>43</v>
      </c>
      <c r="G103" s="149">
        <v>64</v>
      </c>
      <c r="H103" s="149">
        <v>83</v>
      </c>
      <c r="I103" s="149">
        <v>0</v>
      </c>
      <c r="J103" s="149">
        <v>0</v>
      </c>
      <c r="K103" s="149">
        <v>0</v>
      </c>
      <c r="L103" s="149">
        <v>0</v>
      </c>
      <c r="M103" s="78">
        <v>228</v>
      </c>
    </row>
    <row r="104" spans="2:13" ht="12.75">
      <c r="B104" s="108" t="s">
        <v>154</v>
      </c>
      <c r="C104" s="113"/>
      <c r="D104" s="114"/>
      <c r="E104" s="150">
        <f>SUM(E105:E109)</f>
        <v>8</v>
      </c>
      <c r="F104" s="150">
        <f aca="true" t="shared" si="14" ref="F104:M104">SUM(F105:F109)</f>
        <v>14</v>
      </c>
      <c r="G104" s="150">
        <f t="shared" si="14"/>
        <v>33</v>
      </c>
      <c r="H104" s="150">
        <f t="shared" si="14"/>
        <v>68</v>
      </c>
      <c r="I104" s="150">
        <f t="shared" si="14"/>
        <v>0</v>
      </c>
      <c r="J104" s="150">
        <f t="shared" si="14"/>
        <v>28</v>
      </c>
      <c r="K104" s="150">
        <f t="shared" si="14"/>
        <v>0</v>
      </c>
      <c r="L104" s="150">
        <f t="shared" si="14"/>
        <v>0</v>
      </c>
      <c r="M104" s="117">
        <f t="shared" si="14"/>
        <v>151</v>
      </c>
    </row>
    <row r="105" spans="3:13" ht="12.75">
      <c r="C105" t="s">
        <v>392</v>
      </c>
      <c r="D105" s="77" t="s">
        <v>155</v>
      </c>
      <c r="E105" s="149">
        <v>0</v>
      </c>
      <c r="F105" s="149">
        <v>0</v>
      </c>
      <c r="G105" s="149">
        <v>0</v>
      </c>
      <c r="H105" s="149">
        <v>0</v>
      </c>
      <c r="I105" s="149">
        <v>0</v>
      </c>
      <c r="J105" s="149">
        <v>18</v>
      </c>
      <c r="K105" s="149">
        <v>0</v>
      </c>
      <c r="L105" s="149">
        <v>0</v>
      </c>
      <c r="M105" s="78">
        <v>18</v>
      </c>
    </row>
    <row r="106" spans="3:13" ht="12.75">
      <c r="C106" t="s">
        <v>393</v>
      </c>
      <c r="D106" s="77" t="s">
        <v>606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4</v>
      </c>
      <c r="K106" s="149">
        <v>0</v>
      </c>
      <c r="L106" s="149">
        <v>0</v>
      </c>
      <c r="M106" s="78">
        <v>4</v>
      </c>
    </row>
    <row r="107" spans="3:13" ht="12.75">
      <c r="C107" t="s">
        <v>394</v>
      </c>
      <c r="D107" s="77" t="s">
        <v>607</v>
      </c>
      <c r="E107" s="149">
        <v>0</v>
      </c>
      <c r="F107" s="149">
        <v>0</v>
      </c>
      <c r="G107" s="149">
        <v>0</v>
      </c>
      <c r="H107" s="149">
        <v>0</v>
      </c>
      <c r="I107" s="149">
        <v>0</v>
      </c>
      <c r="J107" s="149">
        <v>4</v>
      </c>
      <c r="K107" s="149">
        <v>0</v>
      </c>
      <c r="L107" s="149">
        <v>0</v>
      </c>
      <c r="M107" s="78">
        <v>4</v>
      </c>
    </row>
    <row r="108" spans="3:13" ht="12.75">
      <c r="C108" t="s">
        <v>395</v>
      </c>
      <c r="D108" s="77" t="s">
        <v>605</v>
      </c>
      <c r="E108" s="149">
        <v>0</v>
      </c>
      <c r="F108" s="149">
        <v>0</v>
      </c>
      <c r="G108" s="149">
        <v>0</v>
      </c>
      <c r="H108" s="149">
        <v>0</v>
      </c>
      <c r="I108" s="149">
        <v>0</v>
      </c>
      <c r="J108" s="149">
        <v>2</v>
      </c>
      <c r="K108" s="149">
        <v>0</v>
      </c>
      <c r="L108" s="149">
        <v>0</v>
      </c>
      <c r="M108" s="78">
        <v>2</v>
      </c>
    </row>
    <row r="109" spans="3:13" ht="12.75">
      <c r="C109" t="s">
        <v>396</v>
      </c>
      <c r="D109" s="77" t="s">
        <v>156</v>
      </c>
      <c r="E109" s="149">
        <v>8</v>
      </c>
      <c r="F109" s="149">
        <v>14</v>
      </c>
      <c r="G109" s="149">
        <v>33</v>
      </c>
      <c r="H109" s="149">
        <v>68</v>
      </c>
      <c r="I109" s="149">
        <v>0</v>
      </c>
      <c r="J109" s="149">
        <v>0</v>
      </c>
      <c r="K109" s="149">
        <v>0</v>
      </c>
      <c r="L109" s="149">
        <v>0</v>
      </c>
      <c r="M109" s="78">
        <v>123</v>
      </c>
    </row>
    <row r="110" spans="2:13" ht="12.75">
      <c r="B110" s="108" t="s">
        <v>157</v>
      </c>
      <c r="C110" s="113"/>
      <c r="D110" s="114"/>
      <c r="E110" s="150">
        <f>SUM(E111:E120)</f>
        <v>137</v>
      </c>
      <c r="F110" s="150">
        <f aca="true" t="shared" si="15" ref="F110:M110">SUM(F111:F120)</f>
        <v>107</v>
      </c>
      <c r="G110" s="150">
        <f t="shared" si="15"/>
        <v>159</v>
      </c>
      <c r="H110" s="150">
        <f t="shared" si="15"/>
        <v>223</v>
      </c>
      <c r="I110" s="150">
        <f t="shared" si="15"/>
        <v>0</v>
      </c>
      <c r="J110" s="150">
        <f t="shared" si="15"/>
        <v>40</v>
      </c>
      <c r="K110" s="150">
        <f t="shared" si="15"/>
        <v>6</v>
      </c>
      <c r="L110" s="150">
        <f t="shared" si="15"/>
        <v>78</v>
      </c>
      <c r="M110" s="117">
        <f t="shared" si="15"/>
        <v>750</v>
      </c>
    </row>
    <row r="111" spans="3:13" ht="12.75">
      <c r="C111" t="s">
        <v>397</v>
      </c>
      <c r="D111" s="77" t="s">
        <v>160</v>
      </c>
      <c r="E111" s="149">
        <v>0</v>
      </c>
      <c r="F111" s="149">
        <v>0</v>
      </c>
      <c r="G111" s="149">
        <v>0</v>
      </c>
      <c r="H111" s="149">
        <v>0</v>
      </c>
      <c r="I111" s="149">
        <v>0</v>
      </c>
      <c r="J111" s="149">
        <v>0</v>
      </c>
      <c r="K111" s="149">
        <v>0</v>
      </c>
      <c r="L111" s="149">
        <v>78</v>
      </c>
      <c r="M111" s="78">
        <v>78</v>
      </c>
    </row>
    <row r="112" spans="3:13" ht="12.75">
      <c r="C112" t="s">
        <v>398</v>
      </c>
      <c r="D112" s="77" t="s">
        <v>164</v>
      </c>
      <c r="E112" s="149">
        <v>0</v>
      </c>
      <c r="F112" s="149">
        <v>0</v>
      </c>
      <c r="G112" s="149">
        <v>0</v>
      </c>
      <c r="H112" s="149">
        <v>0</v>
      </c>
      <c r="I112" s="149">
        <v>0</v>
      </c>
      <c r="J112" s="149">
        <v>1</v>
      </c>
      <c r="K112" s="149">
        <v>0</v>
      </c>
      <c r="L112" s="149">
        <v>0</v>
      </c>
      <c r="M112" s="78">
        <v>1</v>
      </c>
    </row>
    <row r="113" spans="3:13" ht="12.75">
      <c r="C113" t="s">
        <v>399</v>
      </c>
      <c r="D113" s="77" t="s">
        <v>163</v>
      </c>
      <c r="E113" s="149"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1</v>
      </c>
      <c r="K113" s="149">
        <v>0</v>
      </c>
      <c r="L113" s="149">
        <v>0</v>
      </c>
      <c r="M113" s="78">
        <v>1</v>
      </c>
    </row>
    <row r="114" spans="3:13" ht="12.75">
      <c r="C114" t="s">
        <v>400</v>
      </c>
      <c r="D114" s="77" t="s">
        <v>162</v>
      </c>
      <c r="E114" s="149"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4</v>
      </c>
      <c r="K114" s="149">
        <v>0</v>
      </c>
      <c r="L114" s="149">
        <v>0</v>
      </c>
      <c r="M114" s="78">
        <v>4</v>
      </c>
    </row>
    <row r="115" spans="3:13" ht="12.75">
      <c r="C115" t="s">
        <v>402</v>
      </c>
      <c r="D115" s="77" t="s">
        <v>609</v>
      </c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5</v>
      </c>
      <c r="L115" s="149">
        <v>0</v>
      </c>
      <c r="M115" s="78">
        <v>5</v>
      </c>
    </row>
    <row r="116" spans="3:13" ht="12.75">
      <c r="C116" t="s">
        <v>403</v>
      </c>
      <c r="D116" s="77" t="s">
        <v>158</v>
      </c>
      <c r="E116" s="149">
        <v>43</v>
      </c>
      <c r="F116" s="149">
        <v>39</v>
      </c>
      <c r="G116" s="149">
        <v>57</v>
      </c>
      <c r="H116" s="149">
        <v>68</v>
      </c>
      <c r="I116" s="149">
        <v>0</v>
      </c>
      <c r="J116" s="149">
        <v>34</v>
      </c>
      <c r="K116" s="149">
        <v>0</v>
      </c>
      <c r="L116" s="149">
        <v>0</v>
      </c>
      <c r="M116" s="78">
        <v>241</v>
      </c>
    </row>
    <row r="117" spans="3:13" ht="12.75">
      <c r="C117" t="s">
        <v>404</v>
      </c>
      <c r="D117" s="77" t="s">
        <v>159</v>
      </c>
      <c r="E117" s="149">
        <v>7</v>
      </c>
      <c r="F117" s="149">
        <v>6</v>
      </c>
      <c r="G117" s="149">
        <v>18</v>
      </c>
      <c r="H117" s="149">
        <v>23</v>
      </c>
      <c r="I117" s="149">
        <v>0</v>
      </c>
      <c r="J117" s="149">
        <v>0</v>
      </c>
      <c r="K117" s="149">
        <v>0</v>
      </c>
      <c r="L117" s="149">
        <v>0</v>
      </c>
      <c r="M117" s="78">
        <v>54</v>
      </c>
    </row>
    <row r="118" spans="3:13" ht="12.75">
      <c r="C118" t="s">
        <v>405</v>
      </c>
      <c r="D118" s="77" t="s">
        <v>161</v>
      </c>
      <c r="E118" s="149">
        <v>87</v>
      </c>
      <c r="F118" s="149">
        <v>62</v>
      </c>
      <c r="G118" s="149">
        <v>84</v>
      </c>
      <c r="H118" s="149">
        <v>132</v>
      </c>
      <c r="I118" s="149">
        <v>0</v>
      </c>
      <c r="J118" s="149">
        <v>0</v>
      </c>
      <c r="K118" s="149">
        <v>0</v>
      </c>
      <c r="L118" s="149">
        <v>0</v>
      </c>
      <c r="M118" s="78">
        <v>365</v>
      </c>
    </row>
    <row r="119" spans="2:13" ht="12.75">
      <c r="B119" s="105" t="s">
        <v>18</v>
      </c>
      <c r="C119"/>
      <c r="D119" s="77"/>
      <c r="E119" s="149"/>
      <c r="F119" s="149"/>
      <c r="G119" s="149"/>
      <c r="H119" s="149"/>
      <c r="I119" s="149"/>
      <c r="J119" s="149"/>
      <c r="K119" s="149"/>
      <c r="L119" s="149"/>
      <c r="M119" s="78"/>
    </row>
    <row r="120" spans="3:13" ht="12.75">
      <c r="C120" t="s">
        <v>401</v>
      </c>
      <c r="D120" s="77" t="s">
        <v>608</v>
      </c>
      <c r="E120" s="149">
        <v>0</v>
      </c>
      <c r="F120" s="149">
        <v>0</v>
      </c>
      <c r="G120" s="149">
        <v>0</v>
      </c>
      <c r="H120" s="149">
        <v>0</v>
      </c>
      <c r="I120" s="149">
        <v>0</v>
      </c>
      <c r="J120" s="149">
        <v>0</v>
      </c>
      <c r="K120" s="149">
        <v>1</v>
      </c>
      <c r="L120" s="149">
        <v>0</v>
      </c>
      <c r="M120" s="78">
        <v>1</v>
      </c>
    </row>
    <row r="121" spans="2:13" ht="12.75">
      <c r="B121" s="108" t="s">
        <v>165</v>
      </c>
      <c r="C121" s="109"/>
      <c r="D121" s="114"/>
      <c r="E121" s="150">
        <f>SUM(E122:E126)</f>
        <v>28</v>
      </c>
      <c r="F121" s="150">
        <f aca="true" t="shared" si="16" ref="F121:M121">SUM(F122:F126)</f>
        <v>25</v>
      </c>
      <c r="G121" s="150">
        <f t="shared" si="16"/>
        <v>37</v>
      </c>
      <c r="H121" s="150">
        <f t="shared" si="16"/>
        <v>44</v>
      </c>
      <c r="I121" s="150">
        <f t="shared" si="16"/>
        <v>0</v>
      </c>
      <c r="J121" s="150">
        <f t="shared" si="16"/>
        <v>16</v>
      </c>
      <c r="K121" s="150">
        <f t="shared" si="16"/>
        <v>0</v>
      </c>
      <c r="L121" s="150">
        <f t="shared" si="16"/>
        <v>0</v>
      </c>
      <c r="M121" s="117">
        <f t="shared" si="16"/>
        <v>150</v>
      </c>
    </row>
    <row r="122" spans="3:13" ht="12.75">
      <c r="C122" t="s">
        <v>406</v>
      </c>
      <c r="D122" s="77" t="s">
        <v>169</v>
      </c>
      <c r="E122" s="149">
        <v>9</v>
      </c>
      <c r="F122" s="149">
        <v>11</v>
      </c>
      <c r="G122" s="149">
        <v>6</v>
      </c>
      <c r="H122" s="149">
        <v>12</v>
      </c>
      <c r="I122" s="149">
        <v>0</v>
      </c>
      <c r="J122" s="149">
        <v>0</v>
      </c>
      <c r="K122" s="149">
        <v>0</v>
      </c>
      <c r="L122" s="149">
        <v>0</v>
      </c>
      <c r="M122" s="78">
        <v>38</v>
      </c>
    </row>
    <row r="123" spans="3:13" ht="12.75">
      <c r="C123" t="s">
        <v>407</v>
      </c>
      <c r="D123" s="77" t="s">
        <v>166</v>
      </c>
      <c r="E123" s="149">
        <v>6</v>
      </c>
      <c r="F123" s="149">
        <v>4</v>
      </c>
      <c r="G123" s="149">
        <v>5</v>
      </c>
      <c r="H123" s="149">
        <v>6</v>
      </c>
      <c r="I123" s="149">
        <v>0</v>
      </c>
      <c r="J123" s="149">
        <v>0</v>
      </c>
      <c r="K123" s="149">
        <v>0</v>
      </c>
      <c r="L123" s="149">
        <v>0</v>
      </c>
      <c r="M123" s="78">
        <v>21</v>
      </c>
    </row>
    <row r="124" spans="3:13" ht="12.75">
      <c r="C124" t="s">
        <v>408</v>
      </c>
      <c r="D124" s="77" t="s">
        <v>167</v>
      </c>
      <c r="E124" s="149">
        <v>5</v>
      </c>
      <c r="F124" s="149">
        <v>7</v>
      </c>
      <c r="G124" s="149">
        <v>17</v>
      </c>
      <c r="H124" s="149">
        <v>11</v>
      </c>
      <c r="I124" s="149">
        <v>0</v>
      </c>
      <c r="J124" s="149">
        <v>0</v>
      </c>
      <c r="K124" s="149">
        <v>0</v>
      </c>
      <c r="L124" s="149">
        <v>0</v>
      </c>
      <c r="M124" s="78">
        <v>40</v>
      </c>
    </row>
    <row r="125" spans="3:13" ht="12.75">
      <c r="C125" t="s">
        <v>409</v>
      </c>
      <c r="D125" s="77" t="s">
        <v>168</v>
      </c>
      <c r="E125" s="149">
        <v>8</v>
      </c>
      <c r="F125" s="149">
        <v>3</v>
      </c>
      <c r="G125" s="149">
        <v>9</v>
      </c>
      <c r="H125" s="149">
        <v>15</v>
      </c>
      <c r="I125" s="149">
        <v>0</v>
      </c>
      <c r="J125" s="149">
        <v>0</v>
      </c>
      <c r="K125" s="149">
        <v>0</v>
      </c>
      <c r="L125" s="149">
        <v>0</v>
      </c>
      <c r="M125" s="78">
        <v>35</v>
      </c>
    </row>
    <row r="126" spans="3:13" ht="12.75">
      <c r="C126" t="s">
        <v>410</v>
      </c>
      <c r="D126" s="77" t="s">
        <v>170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16</v>
      </c>
      <c r="K126" s="149">
        <v>0</v>
      </c>
      <c r="L126" s="149">
        <v>0</v>
      </c>
      <c r="M126" s="78">
        <v>16</v>
      </c>
    </row>
    <row r="127" spans="2:13" ht="12.75">
      <c r="B127" s="108" t="s">
        <v>171</v>
      </c>
      <c r="C127" s="113"/>
      <c r="D127" s="114"/>
      <c r="E127" s="150">
        <f>SUM(E128:E131)</f>
        <v>108</v>
      </c>
      <c r="F127" s="150">
        <f aca="true" t="shared" si="17" ref="F127:M127">SUM(F128:F131)</f>
        <v>94</v>
      </c>
      <c r="G127" s="150">
        <f t="shared" si="17"/>
        <v>129</v>
      </c>
      <c r="H127" s="150">
        <f t="shared" si="17"/>
        <v>227</v>
      </c>
      <c r="I127" s="150">
        <f t="shared" si="17"/>
        <v>0</v>
      </c>
      <c r="J127" s="150">
        <f t="shared" si="17"/>
        <v>43</v>
      </c>
      <c r="K127" s="150">
        <f t="shared" si="17"/>
        <v>0</v>
      </c>
      <c r="L127" s="150">
        <f t="shared" si="17"/>
        <v>0</v>
      </c>
      <c r="M127" s="117">
        <f t="shared" si="17"/>
        <v>601</v>
      </c>
    </row>
    <row r="128" spans="3:13" ht="12.75">
      <c r="C128" t="s">
        <v>411</v>
      </c>
      <c r="D128" s="77" t="s">
        <v>175</v>
      </c>
      <c r="E128" s="149">
        <v>0</v>
      </c>
      <c r="F128" s="149">
        <v>0</v>
      </c>
      <c r="G128" s="149">
        <v>8</v>
      </c>
      <c r="H128" s="149">
        <v>29</v>
      </c>
      <c r="I128" s="149">
        <v>0</v>
      </c>
      <c r="J128" s="149">
        <v>0</v>
      </c>
      <c r="K128" s="149">
        <v>0</v>
      </c>
      <c r="L128" s="149">
        <v>0</v>
      </c>
      <c r="M128" s="78">
        <v>37</v>
      </c>
    </row>
    <row r="129" spans="3:13" ht="12.75">
      <c r="C129" t="s">
        <v>412</v>
      </c>
      <c r="D129" s="77" t="s">
        <v>172</v>
      </c>
      <c r="E129" s="149">
        <v>21</v>
      </c>
      <c r="F129" s="149">
        <v>14</v>
      </c>
      <c r="G129" s="149">
        <v>33</v>
      </c>
      <c r="H129" s="149">
        <v>63</v>
      </c>
      <c r="I129" s="149">
        <v>0</v>
      </c>
      <c r="J129" s="149">
        <v>43</v>
      </c>
      <c r="K129" s="149">
        <v>0</v>
      </c>
      <c r="L129" s="149">
        <v>0</v>
      </c>
      <c r="M129" s="78">
        <v>174</v>
      </c>
    </row>
    <row r="130" spans="3:13" ht="12.75">
      <c r="C130" t="s">
        <v>413</v>
      </c>
      <c r="D130" s="77" t="s">
        <v>173</v>
      </c>
      <c r="E130" s="149">
        <v>1</v>
      </c>
      <c r="F130" s="149">
        <v>19</v>
      </c>
      <c r="G130" s="149">
        <v>70</v>
      </c>
      <c r="H130" s="149">
        <v>99</v>
      </c>
      <c r="I130" s="149">
        <v>0</v>
      </c>
      <c r="J130" s="149">
        <v>0</v>
      </c>
      <c r="K130" s="149">
        <v>0</v>
      </c>
      <c r="L130" s="149">
        <v>0</v>
      </c>
      <c r="M130" s="78">
        <v>189</v>
      </c>
    </row>
    <row r="131" spans="3:13" ht="12.75">
      <c r="C131" t="s">
        <v>414</v>
      </c>
      <c r="D131" s="77" t="s">
        <v>174</v>
      </c>
      <c r="E131" s="149">
        <v>86</v>
      </c>
      <c r="F131" s="149">
        <v>61</v>
      </c>
      <c r="G131" s="149">
        <v>18</v>
      </c>
      <c r="H131" s="149">
        <v>36</v>
      </c>
      <c r="I131" s="149">
        <v>0</v>
      </c>
      <c r="J131" s="149">
        <v>0</v>
      </c>
      <c r="K131" s="149">
        <v>0</v>
      </c>
      <c r="L131" s="149">
        <v>0</v>
      </c>
      <c r="M131" s="78">
        <v>201</v>
      </c>
    </row>
    <row r="132" spans="2:13" ht="12.75">
      <c r="B132" s="108" t="s">
        <v>574</v>
      </c>
      <c r="C132" s="113"/>
      <c r="D132" s="114"/>
      <c r="E132" s="150">
        <f>SUM(E133:E139)</f>
        <v>36</v>
      </c>
      <c r="F132" s="150">
        <f aca="true" t="shared" si="18" ref="F132:M132">SUM(F133:F139)</f>
        <v>39</v>
      </c>
      <c r="G132" s="150">
        <f t="shared" si="18"/>
        <v>55</v>
      </c>
      <c r="H132" s="150">
        <f t="shared" si="18"/>
        <v>71</v>
      </c>
      <c r="I132" s="150">
        <f t="shared" si="18"/>
        <v>0</v>
      </c>
      <c r="J132" s="150">
        <f t="shared" si="18"/>
        <v>30</v>
      </c>
      <c r="K132" s="150">
        <f t="shared" si="18"/>
        <v>0</v>
      </c>
      <c r="L132" s="150">
        <f t="shared" si="18"/>
        <v>0</v>
      </c>
      <c r="M132" s="117">
        <f t="shared" si="18"/>
        <v>231</v>
      </c>
    </row>
    <row r="133" spans="3:13" ht="12.75">
      <c r="C133" t="s">
        <v>415</v>
      </c>
      <c r="D133" s="77" t="s">
        <v>176</v>
      </c>
      <c r="E133" s="149">
        <v>2</v>
      </c>
      <c r="F133" s="149">
        <v>1</v>
      </c>
      <c r="G133" s="149">
        <v>3</v>
      </c>
      <c r="H133" s="149">
        <v>3</v>
      </c>
      <c r="I133" s="149">
        <v>0</v>
      </c>
      <c r="J133" s="149">
        <v>0</v>
      </c>
      <c r="K133" s="149">
        <v>0</v>
      </c>
      <c r="L133" s="149">
        <v>0</v>
      </c>
      <c r="M133" s="78">
        <v>9</v>
      </c>
    </row>
    <row r="134" spans="3:13" ht="12.75">
      <c r="C134" t="s">
        <v>416</v>
      </c>
      <c r="D134" s="77" t="s">
        <v>177</v>
      </c>
      <c r="E134" s="149">
        <v>4</v>
      </c>
      <c r="F134" s="149">
        <v>3</v>
      </c>
      <c r="G134" s="149">
        <v>8</v>
      </c>
      <c r="H134" s="149">
        <v>12</v>
      </c>
      <c r="I134" s="149">
        <v>0</v>
      </c>
      <c r="J134" s="149">
        <v>0</v>
      </c>
      <c r="K134" s="149">
        <v>0</v>
      </c>
      <c r="L134" s="149">
        <v>0</v>
      </c>
      <c r="M134" s="78">
        <v>27</v>
      </c>
    </row>
    <row r="135" spans="3:13" ht="12.75">
      <c r="C135" t="s">
        <v>417</v>
      </c>
      <c r="D135" s="77" t="s">
        <v>178</v>
      </c>
      <c r="E135" s="149">
        <v>0</v>
      </c>
      <c r="F135" s="149">
        <v>3</v>
      </c>
      <c r="G135" s="149">
        <v>1</v>
      </c>
      <c r="H135" s="149">
        <v>7</v>
      </c>
      <c r="I135" s="149">
        <v>0</v>
      </c>
      <c r="J135" s="149">
        <v>0</v>
      </c>
      <c r="K135" s="149">
        <v>0</v>
      </c>
      <c r="L135" s="149">
        <v>0</v>
      </c>
      <c r="M135" s="78">
        <v>11</v>
      </c>
    </row>
    <row r="136" spans="3:13" ht="12.75">
      <c r="C136" t="s">
        <v>418</v>
      </c>
      <c r="D136" s="77" t="s">
        <v>179</v>
      </c>
      <c r="E136" s="149">
        <v>1</v>
      </c>
      <c r="F136" s="149">
        <v>3</v>
      </c>
      <c r="G136" s="149">
        <v>3</v>
      </c>
      <c r="H136" s="149">
        <v>4</v>
      </c>
      <c r="I136" s="149">
        <v>0</v>
      </c>
      <c r="J136" s="149">
        <v>0</v>
      </c>
      <c r="K136" s="149">
        <v>0</v>
      </c>
      <c r="L136" s="149">
        <v>0</v>
      </c>
      <c r="M136" s="78">
        <v>11</v>
      </c>
    </row>
    <row r="137" spans="3:13" ht="12.75">
      <c r="C137" t="s">
        <v>419</v>
      </c>
      <c r="D137" s="77" t="s">
        <v>180</v>
      </c>
      <c r="E137" s="149">
        <v>0</v>
      </c>
      <c r="F137" s="149">
        <v>0</v>
      </c>
      <c r="G137" s="149">
        <v>0</v>
      </c>
      <c r="H137" s="149">
        <v>0</v>
      </c>
      <c r="I137" s="149">
        <v>0</v>
      </c>
      <c r="J137" s="149">
        <v>30</v>
      </c>
      <c r="K137" s="149">
        <v>0</v>
      </c>
      <c r="L137" s="149">
        <v>0</v>
      </c>
      <c r="M137" s="78">
        <v>30</v>
      </c>
    </row>
    <row r="138" spans="3:13" ht="12.75">
      <c r="C138" t="s">
        <v>420</v>
      </c>
      <c r="D138" s="77" t="s">
        <v>181</v>
      </c>
      <c r="E138" s="149">
        <v>1</v>
      </c>
      <c r="F138" s="149">
        <v>9</v>
      </c>
      <c r="G138" s="149">
        <v>21</v>
      </c>
      <c r="H138" s="149">
        <v>13</v>
      </c>
      <c r="I138" s="149">
        <v>0</v>
      </c>
      <c r="J138" s="149">
        <v>0</v>
      </c>
      <c r="K138" s="149">
        <v>0</v>
      </c>
      <c r="L138" s="149">
        <v>0</v>
      </c>
      <c r="M138" s="78">
        <v>44</v>
      </c>
    </row>
    <row r="139" spans="3:13" ht="12.75">
      <c r="C139" t="s">
        <v>421</v>
      </c>
      <c r="D139" s="77" t="s">
        <v>182</v>
      </c>
      <c r="E139" s="149">
        <v>28</v>
      </c>
      <c r="F139" s="149">
        <v>20</v>
      </c>
      <c r="G139" s="149">
        <v>19</v>
      </c>
      <c r="H139" s="149">
        <v>32</v>
      </c>
      <c r="I139" s="149">
        <v>0</v>
      </c>
      <c r="J139" s="149">
        <v>0</v>
      </c>
      <c r="K139" s="149">
        <v>0</v>
      </c>
      <c r="L139" s="149">
        <v>0</v>
      </c>
      <c r="M139" s="78">
        <v>99</v>
      </c>
    </row>
    <row r="140" spans="2:13" ht="12.75">
      <c r="B140" s="108" t="s">
        <v>183</v>
      </c>
      <c r="C140" s="113"/>
      <c r="D140" s="114"/>
      <c r="E140" s="150">
        <f>SUM(E141:E147)</f>
        <v>113</v>
      </c>
      <c r="F140" s="150">
        <f aca="true" t="shared" si="19" ref="F140:M140">SUM(F141:F147)</f>
        <v>72</v>
      </c>
      <c r="G140" s="150">
        <f t="shared" si="19"/>
        <v>78</v>
      </c>
      <c r="H140" s="150">
        <f t="shared" si="19"/>
        <v>118</v>
      </c>
      <c r="I140" s="150">
        <f t="shared" si="19"/>
        <v>0</v>
      </c>
      <c r="J140" s="150">
        <f t="shared" si="19"/>
        <v>66</v>
      </c>
      <c r="K140" s="150">
        <f t="shared" si="19"/>
        <v>0</v>
      </c>
      <c r="L140" s="150">
        <f t="shared" si="19"/>
        <v>18</v>
      </c>
      <c r="M140" s="117">
        <f t="shared" si="19"/>
        <v>465</v>
      </c>
    </row>
    <row r="141" spans="3:13" ht="12.75">
      <c r="C141" t="s">
        <v>422</v>
      </c>
      <c r="D141" s="77" t="s">
        <v>188</v>
      </c>
      <c r="E141" s="149">
        <v>0</v>
      </c>
      <c r="F141" s="149">
        <v>0</v>
      </c>
      <c r="G141" s="149">
        <v>0</v>
      </c>
      <c r="H141" s="149">
        <v>0</v>
      </c>
      <c r="I141" s="149">
        <v>0</v>
      </c>
      <c r="J141" s="149">
        <v>0</v>
      </c>
      <c r="K141" s="149">
        <v>0</v>
      </c>
      <c r="L141" s="149">
        <v>18</v>
      </c>
      <c r="M141" s="78">
        <v>18</v>
      </c>
    </row>
    <row r="142" spans="3:13" ht="12.75">
      <c r="C142" t="s">
        <v>423</v>
      </c>
      <c r="D142" s="77" t="s">
        <v>184</v>
      </c>
      <c r="E142" s="149">
        <v>26</v>
      </c>
      <c r="F142" s="149">
        <v>8</v>
      </c>
      <c r="G142" s="149">
        <v>13</v>
      </c>
      <c r="H142" s="149">
        <v>23</v>
      </c>
      <c r="I142" s="149">
        <v>0</v>
      </c>
      <c r="J142" s="149">
        <v>37</v>
      </c>
      <c r="K142" s="149">
        <v>0</v>
      </c>
      <c r="L142" s="149">
        <v>0</v>
      </c>
      <c r="M142" s="78">
        <v>107</v>
      </c>
    </row>
    <row r="143" spans="3:13" ht="12.75">
      <c r="C143" t="s">
        <v>424</v>
      </c>
      <c r="D143" s="77" t="s">
        <v>185</v>
      </c>
      <c r="E143" s="149">
        <v>28</v>
      </c>
      <c r="F143" s="149">
        <v>23</v>
      </c>
      <c r="G143" s="149">
        <v>21</v>
      </c>
      <c r="H143" s="149">
        <v>18</v>
      </c>
      <c r="I143" s="149">
        <v>0</v>
      </c>
      <c r="J143" s="149">
        <v>13</v>
      </c>
      <c r="K143" s="149">
        <v>0</v>
      </c>
      <c r="L143" s="149">
        <v>0</v>
      </c>
      <c r="M143" s="78">
        <v>103</v>
      </c>
    </row>
    <row r="144" spans="3:13" ht="12.75">
      <c r="C144" t="s">
        <v>425</v>
      </c>
      <c r="D144" s="77" t="s">
        <v>187</v>
      </c>
      <c r="E144" s="149">
        <v>0</v>
      </c>
      <c r="F144" s="149">
        <v>2</v>
      </c>
      <c r="G144" s="149">
        <v>1</v>
      </c>
      <c r="H144" s="149">
        <v>3</v>
      </c>
      <c r="I144" s="149">
        <v>0</v>
      </c>
      <c r="J144" s="149">
        <v>0</v>
      </c>
      <c r="K144" s="149">
        <v>0</v>
      </c>
      <c r="L144" s="149">
        <v>0</v>
      </c>
      <c r="M144" s="78">
        <v>6</v>
      </c>
    </row>
    <row r="145" spans="3:13" ht="12.75">
      <c r="C145" t="s">
        <v>426</v>
      </c>
      <c r="D145" s="77" t="s">
        <v>186</v>
      </c>
      <c r="E145" s="149">
        <v>0</v>
      </c>
      <c r="F145" s="149">
        <v>0</v>
      </c>
      <c r="G145" s="149">
        <v>0</v>
      </c>
      <c r="H145" s="149">
        <v>0</v>
      </c>
      <c r="I145" s="149">
        <v>0</v>
      </c>
      <c r="J145" s="149">
        <v>4</v>
      </c>
      <c r="K145" s="149">
        <v>0</v>
      </c>
      <c r="L145" s="149">
        <v>0</v>
      </c>
      <c r="M145" s="78">
        <v>4</v>
      </c>
    </row>
    <row r="146" spans="3:13" ht="12.75">
      <c r="C146" t="s">
        <v>427</v>
      </c>
      <c r="D146" s="77" t="s">
        <v>189</v>
      </c>
      <c r="E146" s="149">
        <v>59</v>
      </c>
      <c r="F146" s="149">
        <v>39</v>
      </c>
      <c r="G146" s="149">
        <v>43</v>
      </c>
      <c r="H146" s="149">
        <v>74</v>
      </c>
      <c r="I146" s="149">
        <v>0</v>
      </c>
      <c r="J146" s="149">
        <v>0</v>
      </c>
      <c r="K146" s="149">
        <v>0</v>
      </c>
      <c r="L146" s="149">
        <v>0</v>
      </c>
      <c r="M146" s="78">
        <v>215</v>
      </c>
    </row>
    <row r="147" spans="3:13" ht="12.75">
      <c r="C147" t="s">
        <v>428</v>
      </c>
      <c r="D147" s="77" t="s">
        <v>610</v>
      </c>
      <c r="E147" s="149">
        <v>0</v>
      </c>
      <c r="F147" s="149">
        <v>0</v>
      </c>
      <c r="G147" s="149">
        <v>0</v>
      </c>
      <c r="H147" s="149">
        <v>0</v>
      </c>
      <c r="I147" s="149">
        <v>0</v>
      </c>
      <c r="J147" s="149">
        <v>12</v>
      </c>
      <c r="K147" s="149">
        <v>0</v>
      </c>
      <c r="L147" s="149">
        <v>0</v>
      </c>
      <c r="M147" s="78">
        <v>12</v>
      </c>
    </row>
    <row r="148" spans="2:13" ht="12.75">
      <c r="B148" s="108" t="s">
        <v>190</v>
      </c>
      <c r="C148" s="113"/>
      <c r="D148" s="114"/>
      <c r="E148" s="150">
        <f>E149</f>
        <v>7</v>
      </c>
      <c r="F148" s="150">
        <f aca="true" t="shared" si="20" ref="F148:M148">F149</f>
        <v>5</v>
      </c>
      <c r="G148" s="150">
        <f t="shared" si="20"/>
        <v>22</v>
      </c>
      <c r="H148" s="150">
        <f t="shared" si="20"/>
        <v>26</v>
      </c>
      <c r="I148" s="150">
        <f t="shared" si="20"/>
        <v>0</v>
      </c>
      <c r="J148" s="150">
        <f t="shared" si="20"/>
        <v>0</v>
      </c>
      <c r="K148" s="150">
        <f t="shared" si="20"/>
        <v>0</v>
      </c>
      <c r="L148" s="150">
        <f t="shared" si="20"/>
        <v>0</v>
      </c>
      <c r="M148" s="117">
        <f t="shared" si="20"/>
        <v>60</v>
      </c>
    </row>
    <row r="149" spans="3:13" ht="12.75">
      <c r="C149" t="s">
        <v>429</v>
      </c>
      <c r="D149" s="77" t="s">
        <v>191</v>
      </c>
      <c r="E149" s="149">
        <v>7</v>
      </c>
      <c r="F149" s="149">
        <v>5</v>
      </c>
      <c r="G149" s="149">
        <v>22</v>
      </c>
      <c r="H149" s="149">
        <v>26</v>
      </c>
      <c r="I149" s="149">
        <v>0</v>
      </c>
      <c r="J149" s="149">
        <v>0</v>
      </c>
      <c r="K149" s="149">
        <v>0</v>
      </c>
      <c r="L149" s="149">
        <v>0</v>
      </c>
      <c r="M149" s="78">
        <v>60</v>
      </c>
    </row>
    <row r="150" spans="2:13" ht="12.75">
      <c r="B150" s="108" t="s">
        <v>192</v>
      </c>
      <c r="C150" s="113"/>
      <c r="D150" s="114"/>
      <c r="E150" s="150">
        <f>SUM(E151:E154)</f>
        <v>39</v>
      </c>
      <c r="F150" s="150">
        <f aca="true" t="shared" si="21" ref="F150:M150">SUM(F151:F154)</f>
        <v>23</v>
      </c>
      <c r="G150" s="150">
        <f t="shared" si="21"/>
        <v>29</v>
      </c>
      <c r="H150" s="150">
        <f t="shared" si="21"/>
        <v>32</v>
      </c>
      <c r="I150" s="150">
        <f t="shared" si="21"/>
        <v>0</v>
      </c>
      <c r="J150" s="150">
        <f t="shared" si="21"/>
        <v>0</v>
      </c>
      <c r="K150" s="150">
        <f t="shared" si="21"/>
        <v>0</v>
      </c>
      <c r="L150" s="150">
        <f t="shared" si="21"/>
        <v>0</v>
      </c>
      <c r="M150" s="117">
        <f t="shared" si="21"/>
        <v>123</v>
      </c>
    </row>
    <row r="151" spans="3:13" ht="12.75">
      <c r="C151" t="s">
        <v>430</v>
      </c>
      <c r="D151" s="77" t="s">
        <v>193</v>
      </c>
      <c r="E151" s="149">
        <v>7</v>
      </c>
      <c r="F151" s="149">
        <v>4</v>
      </c>
      <c r="G151" s="149">
        <v>6</v>
      </c>
      <c r="H151" s="149">
        <v>9</v>
      </c>
      <c r="I151" s="149">
        <v>0</v>
      </c>
      <c r="J151" s="149">
        <v>0</v>
      </c>
      <c r="K151" s="149">
        <v>0</v>
      </c>
      <c r="L151" s="149">
        <v>0</v>
      </c>
      <c r="M151" s="78">
        <v>26</v>
      </c>
    </row>
    <row r="152" spans="3:13" ht="12.75">
      <c r="C152" t="s">
        <v>431</v>
      </c>
      <c r="D152" s="77" t="s">
        <v>194</v>
      </c>
      <c r="E152" s="149">
        <v>0</v>
      </c>
      <c r="F152" s="149">
        <v>1</v>
      </c>
      <c r="G152" s="149">
        <v>1</v>
      </c>
      <c r="H152" s="149">
        <v>5</v>
      </c>
      <c r="I152" s="149">
        <v>0</v>
      </c>
      <c r="J152" s="149">
        <v>0</v>
      </c>
      <c r="K152" s="149">
        <v>0</v>
      </c>
      <c r="L152" s="149">
        <v>0</v>
      </c>
      <c r="M152" s="78">
        <v>7</v>
      </c>
    </row>
    <row r="153" spans="3:13" ht="12.75">
      <c r="C153" t="s">
        <v>432</v>
      </c>
      <c r="D153" s="77" t="s">
        <v>195</v>
      </c>
      <c r="E153" s="149">
        <v>21</v>
      </c>
      <c r="F153" s="149">
        <v>10</v>
      </c>
      <c r="G153" s="149">
        <v>13</v>
      </c>
      <c r="H153" s="149">
        <v>5</v>
      </c>
      <c r="I153" s="149">
        <v>0</v>
      </c>
      <c r="J153" s="149">
        <v>0</v>
      </c>
      <c r="K153" s="149">
        <v>0</v>
      </c>
      <c r="L153" s="149">
        <v>0</v>
      </c>
      <c r="M153" s="78">
        <v>49</v>
      </c>
    </row>
    <row r="154" spans="3:13" ht="12.75">
      <c r="C154" t="s">
        <v>433</v>
      </c>
      <c r="D154" s="77" t="s">
        <v>196</v>
      </c>
      <c r="E154" s="149">
        <v>11</v>
      </c>
      <c r="F154" s="149">
        <v>8</v>
      </c>
      <c r="G154" s="149">
        <v>9</v>
      </c>
      <c r="H154" s="149">
        <v>13</v>
      </c>
      <c r="I154" s="149">
        <v>0</v>
      </c>
      <c r="J154" s="149">
        <v>0</v>
      </c>
      <c r="K154" s="149">
        <v>0</v>
      </c>
      <c r="L154" s="149">
        <v>0</v>
      </c>
      <c r="M154" s="78">
        <v>41</v>
      </c>
    </row>
    <row r="155" spans="2:13" ht="12.75">
      <c r="B155" s="108" t="s">
        <v>197</v>
      </c>
      <c r="C155" s="113"/>
      <c r="D155" s="114"/>
      <c r="E155" s="150">
        <f>SUM(E156:E161)</f>
        <v>64</v>
      </c>
      <c r="F155" s="150">
        <f aca="true" t="shared" si="22" ref="F155:M155">SUM(F156:F161)</f>
        <v>51</v>
      </c>
      <c r="G155" s="150">
        <f t="shared" si="22"/>
        <v>106</v>
      </c>
      <c r="H155" s="150">
        <f t="shared" si="22"/>
        <v>112</v>
      </c>
      <c r="I155" s="150">
        <f t="shared" si="22"/>
        <v>0</v>
      </c>
      <c r="J155" s="150">
        <f t="shared" si="22"/>
        <v>33</v>
      </c>
      <c r="K155" s="150">
        <f t="shared" si="22"/>
        <v>0</v>
      </c>
      <c r="L155" s="150">
        <f t="shared" si="22"/>
        <v>0</v>
      </c>
      <c r="M155" s="117">
        <f t="shared" si="22"/>
        <v>366</v>
      </c>
    </row>
    <row r="156" spans="3:13" ht="12.75">
      <c r="C156" t="s">
        <v>434</v>
      </c>
      <c r="D156" s="77" t="s">
        <v>198</v>
      </c>
      <c r="E156" s="149">
        <v>55</v>
      </c>
      <c r="F156" s="149">
        <v>43</v>
      </c>
      <c r="G156" s="149">
        <v>97</v>
      </c>
      <c r="H156" s="149">
        <v>97</v>
      </c>
      <c r="I156" s="149">
        <v>0</v>
      </c>
      <c r="J156" s="149">
        <v>11</v>
      </c>
      <c r="K156" s="149">
        <v>0</v>
      </c>
      <c r="L156" s="149">
        <v>0</v>
      </c>
      <c r="M156" s="78">
        <v>303</v>
      </c>
    </row>
    <row r="157" spans="3:13" ht="12.75">
      <c r="C157" t="s">
        <v>435</v>
      </c>
      <c r="D157" s="77" t="s">
        <v>201</v>
      </c>
      <c r="E157" s="149">
        <v>0</v>
      </c>
      <c r="F157" s="149">
        <v>1</v>
      </c>
      <c r="G157" s="149">
        <v>2</v>
      </c>
      <c r="H157" s="149">
        <v>2</v>
      </c>
      <c r="I157" s="149">
        <v>0</v>
      </c>
      <c r="J157" s="149">
        <v>2</v>
      </c>
      <c r="K157" s="149">
        <v>0</v>
      </c>
      <c r="L157" s="149">
        <v>0</v>
      </c>
      <c r="M157" s="78">
        <v>7</v>
      </c>
    </row>
    <row r="158" spans="3:13" ht="12.75">
      <c r="C158" t="s">
        <v>436</v>
      </c>
      <c r="D158" s="77" t="s">
        <v>611</v>
      </c>
      <c r="E158" s="149">
        <v>0</v>
      </c>
      <c r="F158" s="149">
        <v>0</v>
      </c>
      <c r="G158" s="149">
        <v>0</v>
      </c>
      <c r="H158" s="149">
        <v>0</v>
      </c>
      <c r="I158" s="149">
        <v>0</v>
      </c>
      <c r="J158" s="149">
        <v>9</v>
      </c>
      <c r="K158" s="149">
        <v>0</v>
      </c>
      <c r="L158" s="149">
        <v>0</v>
      </c>
      <c r="M158" s="78">
        <v>9</v>
      </c>
    </row>
    <row r="159" spans="3:13" ht="12.75">
      <c r="C159" t="s">
        <v>437</v>
      </c>
      <c r="D159" s="77" t="s">
        <v>199</v>
      </c>
      <c r="E159" s="149">
        <v>0</v>
      </c>
      <c r="F159" s="149">
        <v>0</v>
      </c>
      <c r="G159" s="149">
        <v>0</v>
      </c>
      <c r="H159" s="149">
        <v>0</v>
      </c>
      <c r="I159" s="149">
        <v>0</v>
      </c>
      <c r="J159" s="149">
        <v>11</v>
      </c>
      <c r="K159" s="149">
        <v>0</v>
      </c>
      <c r="L159" s="149">
        <v>0</v>
      </c>
      <c r="M159" s="78">
        <v>11</v>
      </c>
    </row>
    <row r="160" spans="3:13" ht="12.75">
      <c r="C160" t="s">
        <v>438</v>
      </c>
      <c r="D160" s="77" t="s">
        <v>200</v>
      </c>
      <c r="E160" s="149">
        <v>5</v>
      </c>
      <c r="F160" s="149">
        <v>6</v>
      </c>
      <c r="G160" s="149">
        <v>4</v>
      </c>
      <c r="H160" s="149">
        <v>12</v>
      </c>
      <c r="I160" s="149">
        <v>0</v>
      </c>
      <c r="J160" s="149">
        <v>0</v>
      </c>
      <c r="K160" s="149">
        <v>0</v>
      </c>
      <c r="L160" s="149">
        <v>0</v>
      </c>
      <c r="M160" s="78">
        <v>27</v>
      </c>
    </row>
    <row r="161" spans="3:13" ht="12.75">
      <c r="C161" t="s">
        <v>439</v>
      </c>
      <c r="D161" s="77" t="s">
        <v>612</v>
      </c>
      <c r="E161" s="149">
        <v>4</v>
      </c>
      <c r="F161" s="149">
        <v>1</v>
      </c>
      <c r="G161" s="149">
        <v>3</v>
      </c>
      <c r="H161" s="149">
        <v>1</v>
      </c>
      <c r="I161" s="149">
        <v>0</v>
      </c>
      <c r="J161" s="149">
        <v>0</v>
      </c>
      <c r="K161" s="149">
        <v>0</v>
      </c>
      <c r="L161" s="149">
        <v>0</v>
      </c>
      <c r="M161" s="78">
        <v>9</v>
      </c>
    </row>
    <row r="162" spans="2:13" ht="12.75">
      <c r="B162" s="108" t="s">
        <v>202</v>
      </c>
      <c r="C162" s="113"/>
      <c r="D162" s="114"/>
      <c r="E162" s="150">
        <f>SUM(E163:E169)</f>
        <v>179</v>
      </c>
      <c r="F162" s="150">
        <f>SUM(F163:F169)</f>
        <v>103</v>
      </c>
      <c r="G162" s="150">
        <f aca="true" t="shared" si="23" ref="G162:M162">SUM(G163:G169)</f>
        <v>120</v>
      </c>
      <c r="H162" s="150">
        <f t="shared" si="23"/>
        <v>107</v>
      </c>
      <c r="I162" s="150">
        <f t="shared" si="23"/>
        <v>0</v>
      </c>
      <c r="J162" s="150">
        <f t="shared" si="23"/>
        <v>79</v>
      </c>
      <c r="K162" s="150">
        <f t="shared" si="23"/>
        <v>20</v>
      </c>
      <c r="L162" s="150">
        <f t="shared" si="23"/>
        <v>35</v>
      </c>
      <c r="M162" s="117">
        <f t="shared" si="23"/>
        <v>643</v>
      </c>
    </row>
    <row r="163" spans="3:13" ht="12.75">
      <c r="C163" t="s">
        <v>440</v>
      </c>
      <c r="D163" s="77" t="s">
        <v>203</v>
      </c>
      <c r="E163" s="149">
        <v>0</v>
      </c>
      <c r="F163" s="149">
        <v>0</v>
      </c>
      <c r="G163" s="149">
        <v>0</v>
      </c>
      <c r="H163" s="149">
        <v>0</v>
      </c>
      <c r="I163" s="149">
        <v>0</v>
      </c>
      <c r="J163" s="149">
        <v>27</v>
      </c>
      <c r="K163" s="149">
        <v>0</v>
      </c>
      <c r="L163" s="149">
        <v>0</v>
      </c>
      <c r="M163" s="78">
        <v>27</v>
      </c>
    </row>
    <row r="164" spans="3:13" ht="12.75">
      <c r="C164" t="s">
        <v>441</v>
      </c>
      <c r="D164" s="77" t="s">
        <v>207</v>
      </c>
      <c r="E164" s="149">
        <v>179</v>
      </c>
      <c r="F164" s="149">
        <v>103</v>
      </c>
      <c r="G164" s="149">
        <v>120</v>
      </c>
      <c r="H164" s="149">
        <v>107</v>
      </c>
      <c r="I164" s="149">
        <v>0</v>
      </c>
      <c r="J164" s="149">
        <v>0</v>
      </c>
      <c r="K164" s="149">
        <v>0</v>
      </c>
      <c r="L164" s="149">
        <v>0</v>
      </c>
      <c r="M164" s="78">
        <v>509</v>
      </c>
    </row>
    <row r="165" spans="3:13" ht="12.75">
      <c r="C165" t="s">
        <v>442</v>
      </c>
      <c r="D165" s="77" t="s">
        <v>204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13</v>
      </c>
      <c r="K165" s="149">
        <v>0</v>
      </c>
      <c r="L165" s="149">
        <v>0</v>
      </c>
      <c r="M165" s="78">
        <v>13</v>
      </c>
    </row>
    <row r="166" spans="3:13" ht="12.75">
      <c r="C166" t="s">
        <v>443</v>
      </c>
      <c r="D166" s="77" t="s">
        <v>206</v>
      </c>
      <c r="E166" s="149">
        <v>0</v>
      </c>
      <c r="F166" s="149">
        <v>0</v>
      </c>
      <c r="G166" s="149">
        <v>0</v>
      </c>
      <c r="H166" s="149">
        <v>0</v>
      </c>
      <c r="I166" s="149">
        <v>0</v>
      </c>
      <c r="J166" s="149">
        <v>18</v>
      </c>
      <c r="K166" s="149">
        <v>0</v>
      </c>
      <c r="L166" s="149">
        <v>0</v>
      </c>
      <c r="M166" s="78">
        <v>18</v>
      </c>
    </row>
    <row r="167" spans="3:13" ht="12.75">
      <c r="C167" t="s">
        <v>444</v>
      </c>
      <c r="D167" s="77" t="s">
        <v>208</v>
      </c>
      <c r="E167" s="149">
        <v>0</v>
      </c>
      <c r="F167" s="149">
        <v>0</v>
      </c>
      <c r="G167" s="149">
        <v>0</v>
      </c>
      <c r="H167" s="149">
        <v>0</v>
      </c>
      <c r="I167" s="149">
        <v>0</v>
      </c>
      <c r="J167" s="149">
        <v>7</v>
      </c>
      <c r="K167" s="149">
        <v>0</v>
      </c>
      <c r="L167" s="149">
        <v>0</v>
      </c>
      <c r="M167" s="78">
        <v>7</v>
      </c>
    </row>
    <row r="168" spans="3:13" ht="12.75">
      <c r="C168" t="s">
        <v>445</v>
      </c>
      <c r="D168" s="77" t="s">
        <v>205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49">
        <v>14</v>
      </c>
      <c r="K168" s="149">
        <v>0</v>
      </c>
      <c r="L168" s="149">
        <v>0</v>
      </c>
      <c r="M168" s="78">
        <v>14</v>
      </c>
    </row>
    <row r="169" spans="3:13" ht="12.75">
      <c r="C169" t="s">
        <v>446</v>
      </c>
      <c r="D169" s="77" t="s">
        <v>209</v>
      </c>
      <c r="E169" s="149">
        <v>0</v>
      </c>
      <c r="F169" s="149">
        <v>0</v>
      </c>
      <c r="G169" s="149">
        <v>0</v>
      </c>
      <c r="H169" s="149">
        <v>0</v>
      </c>
      <c r="I169" s="149">
        <v>0</v>
      </c>
      <c r="J169" s="149">
        <v>0</v>
      </c>
      <c r="K169" s="149">
        <v>20</v>
      </c>
      <c r="L169" s="149">
        <v>35</v>
      </c>
      <c r="M169" s="78">
        <v>55</v>
      </c>
    </row>
    <row r="170" spans="2:13" ht="12.75">
      <c r="B170" s="108" t="s">
        <v>210</v>
      </c>
      <c r="C170" s="113"/>
      <c r="D170" s="114"/>
      <c r="E170" s="150">
        <f>SUM(E171:E184)</f>
        <v>191</v>
      </c>
      <c r="F170" s="150">
        <f aca="true" t="shared" si="24" ref="F170:M170">SUM(F171:F184)</f>
        <v>132</v>
      </c>
      <c r="G170" s="150">
        <f t="shared" si="24"/>
        <v>221</v>
      </c>
      <c r="H170" s="150">
        <f t="shared" si="24"/>
        <v>242</v>
      </c>
      <c r="I170" s="150">
        <f t="shared" si="24"/>
        <v>0</v>
      </c>
      <c r="J170" s="150">
        <f t="shared" si="24"/>
        <v>83</v>
      </c>
      <c r="K170" s="150">
        <f t="shared" si="24"/>
        <v>0</v>
      </c>
      <c r="L170" s="150">
        <f t="shared" si="24"/>
        <v>0</v>
      </c>
      <c r="M170" s="117">
        <f t="shared" si="24"/>
        <v>869</v>
      </c>
    </row>
    <row r="171" spans="3:13" ht="12.75">
      <c r="C171" t="s">
        <v>447</v>
      </c>
      <c r="D171" s="77" t="s">
        <v>215</v>
      </c>
      <c r="E171" s="149">
        <v>31</v>
      </c>
      <c r="F171" s="149">
        <v>13</v>
      </c>
      <c r="G171" s="149">
        <v>13</v>
      </c>
      <c r="H171" s="149">
        <v>12</v>
      </c>
      <c r="I171" s="149">
        <v>0</v>
      </c>
      <c r="J171" s="149">
        <v>0</v>
      </c>
      <c r="K171" s="149">
        <v>0</v>
      </c>
      <c r="L171" s="149">
        <v>0</v>
      </c>
      <c r="M171" s="78">
        <v>69</v>
      </c>
    </row>
    <row r="172" spans="3:13" ht="12.75">
      <c r="C172" t="s">
        <v>448</v>
      </c>
      <c r="D172" s="77" t="s">
        <v>216</v>
      </c>
      <c r="E172" s="149">
        <v>21</v>
      </c>
      <c r="F172" s="149">
        <v>16</v>
      </c>
      <c r="G172" s="149">
        <v>30</v>
      </c>
      <c r="H172" s="149">
        <v>25</v>
      </c>
      <c r="I172" s="149">
        <v>0</v>
      </c>
      <c r="J172" s="149">
        <v>0</v>
      </c>
      <c r="K172" s="149">
        <v>0</v>
      </c>
      <c r="L172" s="149">
        <v>0</v>
      </c>
      <c r="M172" s="78">
        <v>92</v>
      </c>
    </row>
    <row r="173" spans="3:13" ht="12.75">
      <c r="C173" t="s">
        <v>449</v>
      </c>
      <c r="D173" s="77" t="s">
        <v>217</v>
      </c>
      <c r="E173" s="149">
        <v>5</v>
      </c>
      <c r="F173" s="149">
        <v>8</v>
      </c>
      <c r="G173" s="149">
        <v>12</v>
      </c>
      <c r="H173" s="149">
        <v>15</v>
      </c>
      <c r="I173" s="149">
        <v>0</v>
      </c>
      <c r="J173" s="149">
        <v>0</v>
      </c>
      <c r="K173" s="149">
        <v>0</v>
      </c>
      <c r="L173" s="149">
        <v>0</v>
      </c>
      <c r="M173" s="78">
        <v>40</v>
      </c>
    </row>
    <row r="174" spans="3:13" ht="12.75">
      <c r="C174" t="s">
        <v>450</v>
      </c>
      <c r="D174" s="77" t="s">
        <v>218</v>
      </c>
      <c r="E174" s="149">
        <v>0</v>
      </c>
      <c r="F174" s="149">
        <v>0</v>
      </c>
      <c r="G174" s="149">
        <v>0</v>
      </c>
      <c r="H174" s="149">
        <v>7</v>
      </c>
      <c r="I174" s="149">
        <v>0</v>
      </c>
      <c r="J174" s="149">
        <v>0</v>
      </c>
      <c r="K174" s="149">
        <v>0</v>
      </c>
      <c r="L174" s="149">
        <v>0</v>
      </c>
      <c r="M174" s="78">
        <v>7</v>
      </c>
    </row>
    <row r="175" spans="3:13" ht="12.75">
      <c r="C175" t="s">
        <v>451</v>
      </c>
      <c r="D175" s="77" t="s">
        <v>219</v>
      </c>
      <c r="E175" s="149">
        <v>7</v>
      </c>
      <c r="F175" s="149">
        <v>7</v>
      </c>
      <c r="G175" s="149">
        <v>11</v>
      </c>
      <c r="H175" s="149">
        <v>13</v>
      </c>
      <c r="I175" s="149">
        <v>0</v>
      </c>
      <c r="J175" s="149">
        <v>0</v>
      </c>
      <c r="K175" s="149">
        <v>0</v>
      </c>
      <c r="L175" s="149">
        <v>0</v>
      </c>
      <c r="M175" s="78">
        <v>38</v>
      </c>
    </row>
    <row r="176" spans="3:13" ht="12.75">
      <c r="C176" t="s">
        <v>452</v>
      </c>
      <c r="D176" s="77" t="s">
        <v>220</v>
      </c>
      <c r="E176" s="149">
        <v>11</v>
      </c>
      <c r="F176" s="149">
        <v>7</v>
      </c>
      <c r="G176" s="149">
        <v>15</v>
      </c>
      <c r="H176" s="149">
        <v>17</v>
      </c>
      <c r="I176" s="149">
        <v>0</v>
      </c>
      <c r="J176" s="149">
        <v>0</v>
      </c>
      <c r="K176" s="149">
        <v>0</v>
      </c>
      <c r="L176" s="149">
        <v>0</v>
      </c>
      <c r="M176" s="78">
        <v>50</v>
      </c>
    </row>
    <row r="177" spans="3:13" ht="12.75">
      <c r="C177" t="s">
        <v>453</v>
      </c>
      <c r="D177" s="77" t="s">
        <v>221</v>
      </c>
      <c r="E177" s="149">
        <v>25</v>
      </c>
      <c r="F177" s="149">
        <v>12</v>
      </c>
      <c r="G177" s="149">
        <v>22</v>
      </c>
      <c r="H177" s="149">
        <v>15</v>
      </c>
      <c r="I177" s="149">
        <v>0</v>
      </c>
      <c r="J177" s="149">
        <v>0</v>
      </c>
      <c r="K177" s="149">
        <v>0</v>
      </c>
      <c r="L177" s="149">
        <v>0</v>
      </c>
      <c r="M177" s="78">
        <v>74</v>
      </c>
    </row>
    <row r="178" spans="3:13" ht="12.75">
      <c r="C178" t="s">
        <v>454</v>
      </c>
      <c r="D178" s="77" t="s">
        <v>644</v>
      </c>
      <c r="E178" s="149">
        <v>49</v>
      </c>
      <c r="F178" s="149">
        <v>40</v>
      </c>
      <c r="G178" s="149">
        <v>67</v>
      </c>
      <c r="H178" s="149">
        <v>77</v>
      </c>
      <c r="I178" s="149">
        <v>0</v>
      </c>
      <c r="J178" s="149">
        <v>0</v>
      </c>
      <c r="K178" s="149">
        <v>0</v>
      </c>
      <c r="L178" s="149">
        <v>0</v>
      </c>
      <c r="M178" s="78">
        <v>233</v>
      </c>
    </row>
    <row r="179" spans="3:13" ht="12.75">
      <c r="C179" t="s">
        <v>455</v>
      </c>
      <c r="D179" s="77" t="s">
        <v>211</v>
      </c>
      <c r="E179" s="149">
        <v>0</v>
      </c>
      <c r="F179" s="149">
        <v>0</v>
      </c>
      <c r="G179" s="149">
        <v>0</v>
      </c>
      <c r="H179" s="149">
        <v>0</v>
      </c>
      <c r="I179" s="149">
        <v>0</v>
      </c>
      <c r="J179" s="149">
        <v>83</v>
      </c>
      <c r="K179" s="149">
        <v>0</v>
      </c>
      <c r="L179" s="149">
        <v>0</v>
      </c>
      <c r="M179" s="78">
        <v>83</v>
      </c>
    </row>
    <row r="180" spans="3:13" ht="12.75">
      <c r="C180" t="s">
        <v>456</v>
      </c>
      <c r="D180" s="77" t="s">
        <v>212</v>
      </c>
      <c r="E180" s="149">
        <v>1</v>
      </c>
      <c r="F180" s="149">
        <v>6</v>
      </c>
      <c r="G180" s="149">
        <v>37</v>
      </c>
      <c r="H180" s="149">
        <v>48</v>
      </c>
      <c r="I180" s="149">
        <v>0</v>
      </c>
      <c r="J180" s="149">
        <v>0</v>
      </c>
      <c r="K180" s="149">
        <v>0</v>
      </c>
      <c r="L180" s="149">
        <v>0</v>
      </c>
      <c r="M180" s="78">
        <v>92</v>
      </c>
    </row>
    <row r="181" spans="3:13" ht="12.75">
      <c r="C181" t="s">
        <v>457</v>
      </c>
      <c r="D181" s="77" t="s">
        <v>213</v>
      </c>
      <c r="E181" s="149">
        <v>10</v>
      </c>
      <c r="F181" s="149">
        <v>3</v>
      </c>
      <c r="G181" s="149">
        <v>2</v>
      </c>
      <c r="H181" s="149">
        <v>0</v>
      </c>
      <c r="I181" s="149">
        <v>0</v>
      </c>
      <c r="J181" s="149">
        <v>0</v>
      </c>
      <c r="K181" s="149">
        <v>0</v>
      </c>
      <c r="L181" s="149">
        <v>0</v>
      </c>
      <c r="M181" s="78">
        <v>15</v>
      </c>
    </row>
    <row r="182" spans="3:13" ht="12.75">
      <c r="C182" t="s">
        <v>458</v>
      </c>
      <c r="D182" s="77" t="s">
        <v>613</v>
      </c>
      <c r="E182" s="149">
        <v>23</v>
      </c>
      <c r="F182" s="149">
        <v>15</v>
      </c>
      <c r="G182" s="149">
        <v>6</v>
      </c>
      <c r="H182" s="149">
        <v>5</v>
      </c>
      <c r="I182" s="149">
        <v>0</v>
      </c>
      <c r="J182" s="149">
        <v>0</v>
      </c>
      <c r="K182" s="149">
        <v>0</v>
      </c>
      <c r="L182" s="149">
        <v>0</v>
      </c>
      <c r="M182" s="78">
        <v>49</v>
      </c>
    </row>
    <row r="183" spans="3:13" ht="12.75">
      <c r="C183" t="s">
        <v>459</v>
      </c>
      <c r="D183" s="77" t="s">
        <v>614</v>
      </c>
      <c r="E183" s="149">
        <v>2</v>
      </c>
      <c r="F183" s="149">
        <v>1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v>0</v>
      </c>
      <c r="M183" s="78">
        <v>3</v>
      </c>
    </row>
    <row r="184" spans="3:13" ht="12.75">
      <c r="C184" t="s">
        <v>460</v>
      </c>
      <c r="D184" s="77" t="s">
        <v>214</v>
      </c>
      <c r="E184" s="149">
        <v>6</v>
      </c>
      <c r="F184" s="149">
        <v>4</v>
      </c>
      <c r="G184" s="149">
        <v>6</v>
      </c>
      <c r="H184" s="149">
        <v>8</v>
      </c>
      <c r="I184" s="149">
        <v>0</v>
      </c>
      <c r="J184" s="149">
        <v>0</v>
      </c>
      <c r="K184" s="149">
        <v>0</v>
      </c>
      <c r="L184" s="149">
        <v>0</v>
      </c>
      <c r="M184" s="78">
        <v>24</v>
      </c>
    </row>
    <row r="185" spans="2:13" ht="12.75">
      <c r="B185" s="108" t="s">
        <v>222</v>
      </c>
      <c r="C185" s="113"/>
      <c r="D185" s="114"/>
      <c r="E185" s="150">
        <f>SUM(E186:E188)</f>
        <v>34</v>
      </c>
      <c r="F185" s="150">
        <f aca="true" t="shared" si="25" ref="F185:M185">SUM(F186:F188)</f>
        <v>24</v>
      </c>
      <c r="G185" s="150">
        <f t="shared" si="25"/>
        <v>42</v>
      </c>
      <c r="H185" s="150">
        <f t="shared" si="25"/>
        <v>59</v>
      </c>
      <c r="I185" s="150">
        <f t="shared" si="25"/>
        <v>0</v>
      </c>
      <c r="J185" s="150">
        <f t="shared" si="25"/>
        <v>66</v>
      </c>
      <c r="K185" s="150">
        <f t="shared" si="25"/>
        <v>0</v>
      </c>
      <c r="L185" s="150">
        <f t="shared" si="25"/>
        <v>0</v>
      </c>
      <c r="M185" s="117">
        <f t="shared" si="25"/>
        <v>225</v>
      </c>
    </row>
    <row r="186" spans="3:13" ht="12.75">
      <c r="C186" t="s">
        <v>461</v>
      </c>
      <c r="D186" s="77" t="s">
        <v>223</v>
      </c>
      <c r="E186" s="149">
        <v>34</v>
      </c>
      <c r="F186" s="149">
        <v>24</v>
      </c>
      <c r="G186" s="149">
        <v>42</v>
      </c>
      <c r="H186" s="149">
        <v>57</v>
      </c>
      <c r="I186" s="149">
        <v>0</v>
      </c>
      <c r="J186" s="149">
        <v>0</v>
      </c>
      <c r="K186" s="149">
        <v>0</v>
      </c>
      <c r="L186" s="149">
        <v>0</v>
      </c>
      <c r="M186" s="78">
        <v>157</v>
      </c>
    </row>
    <row r="187" spans="3:13" ht="12.75">
      <c r="C187" t="s">
        <v>462</v>
      </c>
      <c r="D187" s="77" t="s">
        <v>224</v>
      </c>
      <c r="E187" s="149">
        <v>0</v>
      </c>
      <c r="F187" s="149">
        <v>0</v>
      </c>
      <c r="G187" s="149">
        <v>0</v>
      </c>
      <c r="H187" s="149">
        <v>2</v>
      </c>
      <c r="I187" s="149">
        <v>0</v>
      </c>
      <c r="J187" s="149">
        <v>56</v>
      </c>
      <c r="K187" s="149">
        <v>0</v>
      </c>
      <c r="L187" s="149">
        <v>0</v>
      </c>
      <c r="M187" s="78">
        <v>58</v>
      </c>
    </row>
    <row r="188" spans="3:13" ht="12.75">
      <c r="C188" t="s">
        <v>463</v>
      </c>
      <c r="D188" s="77" t="s">
        <v>225</v>
      </c>
      <c r="E188" s="149">
        <v>0</v>
      </c>
      <c r="F188" s="149">
        <v>0</v>
      </c>
      <c r="G188" s="149">
        <v>0</v>
      </c>
      <c r="H188" s="149">
        <v>0</v>
      </c>
      <c r="I188" s="149">
        <v>0</v>
      </c>
      <c r="J188" s="149">
        <v>10</v>
      </c>
      <c r="K188" s="149">
        <v>0</v>
      </c>
      <c r="L188" s="149">
        <v>0</v>
      </c>
      <c r="M188" s="78">
        <v>10</v>
      </c>
    </row>
    <row r="189" spans="2:13" ht="12.75">
      <c r="B189" s="108" t="s">
        <v>226</v>
      </c>
      <c r="C189" s="113"/>
      <c r="D189" s="114"/>
      <c r="E189" s="150">
        <f>SUM(E190:E195)</f>
        <v>32</v>
      </c>
      <c r="F189" s="150">
        <f aca="true" t="shared" si="26" ref="F189:M189">SUM(F190:F195)</f>
        <v>39</v>
      </c>
      <c r="G189" s="150">
        <f t="shared" si="26"/>
        <v>86</v>
      </c>
      <c r="H189" s="150">
        <f t="shared" si="26"/>
        <v>110</v>
      </c>
      <c r="I189" s="150">
        <f t="shared" si="26"/>
        <v>0</v>
      </c>
      <c r="J189" s="150">
        <f t="shared" si="26"/>
        <v>44</v>
      </c>
      <c r="K189" s="150">
        <f t="shared" si="26"/>
        <v>1</v>
      </c>
      <c r="L189" s="150">
        <f t="shared" si="26"/>
        <v>0</v>
      </c>
      <c r="M189" s="117">
        <f t="shared" si="26"/>
        <v>312</v>
      </c>
    </row>
    <row r="190" spans="3:13" ht="12.75">
      <c r="C190" t="s">
        <v>464</v>
      </c>
      <c r="D190" s="77" t="s">
        <v>228</v>
      </c>
      <c r="E190" s="149">
        <v>0</v>
      </c>
      <c r="F190" s="149">
        <v>0</v>
      </c>
      <c r="G190" s="149">
        <v>0</v>
      </c>
      <c r="H190" s="149">
        <v>0</v>
      </c>
      <c r="I190" s="149">
        <v>0</v>
      </c>
      <c r="J190" s="149">
        <v>14</v>
      </c>
      <c r="K190" s="149">
        <v>0</v>
      </c>
      <c r="L190" s="149">
        <v>0</v>
      </c>
      <c r="M190" s="78">
        <v>14</v>
      </c>
    </row>
    <row r="191" spans="3:13" ht="12.75">
      <c r="C191" t="s">
        <v>466</v>
      </c>
      <c r="D191" s="77" t="s">
        <v>230</v>
      </c>
      <c r="E191" s="149">
        <v>17</v>
      </c>
      <c r="F191" s="149">
        <v>30</v>
      </c>
      <c r="G191" s="149">
        <v>67</v>
      </c>
      <c r="H191" s="149">
        <v>83</v>
      </c>
      <c r="I191" s="149">
        <v>0</v>
      </c>
      <c r="J191" s="149">
        <v>19</v>
      </c>
      <c r="K191" s="149">
        <v>0</v>
      </c>
      <c r="L191" s="149">
        <v>0</v>
      </c>
      <c r="M191" s="78">
        <v>216</v>
      </c>
    </row>
    <row r="192" spans="3:13" ht="12.75">
      <c r="C192" t="s">
        <v>467</v>
      </c>
      <c r="D192" s="77" t="s">
        <v>615</v>
      </c>
      <c r="E192" s="149">
        <v>0</v>
      </c>
      <c r="F192" s="149">
        <v>0</v>
      </c>
      <c r="G192" s="149">
        <v>0</v>
      </c>
      <c r="H192" s="149">
        <v>0</v>
      </c>
      <c r="I192" s="149">
        <v>0</v>
      </c>
      <c r="J192" s="149">
        <v>11</v>
      </c>
      <c r="K192" s="149">
        <v>0</v>
      </c>
      <c r="L192" s="149">
        <v>0</v>
      </c>
      <c r="M192" s="78">
        <v>11</v>
      </c>
    </row>
    <row r="193" spans="3:13" ht="12.75">
      <c r="C193" t="s">
        <v>468</v>
      </c>
      <c r="D193" s="77" t="s">
        <v>227</v>
      </c>
      <c r="E193" s="149">
        <v>15</v>
      </c>
      <c r="F193" s="149">
        <v>9</v>
      </c>
      <c r="G193" s="149">
        <v>19</v>
      </c>
      <c r="H193" s="149">
        <v>27</v>
      </c>
      <c r="I193" s="149">
        <v>0</v>
      </c>
      <c r="J193" s="149">
        <v>0</v>
      </c>
      <c r="K193" s="149">
        <v>0</v>
      </c>
      <c r="L193" s="149">
        <v>0</v>
      </c>
      <c r="M193" s="78">
        <v>70</v>
      </c>
    </row>
    <row r="194" spans="2:13" ht="12.75">
      <c r="B194" s="105" t="s">
        <v>18</v>
      </c>
      <c r="C194"/>
      <c r="D194" s="77"/>
      <c r="E194" s="149"/>
      <c r="F194" s="149"/>
      <c r="G194" s="149"/>
      <c r="H194" s="149"/>
      <c r="I194" s="149"/>
      <c r="J194" s="149"/>
      <c r="K194" s="149"/>
      <c r="L194" s="149"/>
      <c r="M194" s="78"/>
    </row>
    <row r="195" spans="3:13" ht="12.75">
      <c r="C195" t="s">
        <v>465</v>
      </c>
      <c r="D195" s="77" t="s">
        <v>229</v>
      </c>
      <c r="E195" s="149">
        <v>0</v>
      </c>
      <c r="F195" s="149">
        <v>0</v>
      </c>
      <c r="G195" s="149">
        <v>0</v>
      </c>
      <c r="H195" s="149">
        <v>0</v>
      </c>
      <c r="I195" s="149">
        <v>0</v>
      </c>
      <c r="J195" s="149">
        <v>0</v>
      </c>
      <c r="K195" s="149">
        <v>1</v>
      </c>
      <c r="L195" s="149">
        <v>0</v>
      </c>
      <c r="M195" s="78">
        <v>1</v>
      </c>
    </row>
    <row r="196" spans="2:13" ht="12.75">
      <c r="B196" s="105" t="s">
        <v>18</v>
      </c>
      <c r="C196"/>
      <c r="D196" s="77"/>
      <c r="E196" s="149"/>
      <c r="F196" s="149"/>
      <c r="G196" s="149"/>
      <c r="H196" s="149"/>
      <c r="I196" s="149"/>
      <c r="J196" s="149"/>
      <c r="K196" s="149"/>
      <c r="L196" s="149"/>
      <c r="M196" s="78"/>
    </row>
    <row r="197" spans="2:13" ht="12.75">
      <c r="B197" s="108" t="s">
        <v>231</v>
      </c>
      <c r="C197" s="113"/>
      <c r="D197" s="114"/>
      <c r="E197" s="150">
        <f>E198</f>
        <v>0</v>
      </c>
      <c r="F197" s="150">
        <f aca="true" t="shared" si="27" ref="F197:M197">F198</f>
        <v>0</v>
      </c>
      <c r="G197" s="150">
        <f t="shared" si="27"/>
        <v>0</v>
      </c>
      <c r="H197" s="150">
        <f t="shared" si="27"/>
        <v>0</v>
      </c>
      <c r="I197" s="150">
        <f t="shared" si="27"/>
        <v>0</v>
      </c>
      <c r="J197" s="150">
        <f t="shared" si="27"/>
        <v>0</v>
      </c>
      <c r="K197" s="150">
        <f t="shared" si="27"/>
        <v>2</v>
      </c>
      <c r="L197" s="150">
        <f t="shared" si="27"/>
        <v>0</v>
      </c>
      <c r="M197" s="117">
        <f t="shared" si="27"/>
        <v>2</v>
      </c>
    </row>
    <row r="198" spans="3:13" ht="12.75">
      <c r="C198" t="s">
        <v>469</v>
      </c>
      <c r="D198" s="77" t="s">
        <v>616</v>
      </c>
      <c r="E198" s="149">
        <v>0</v>
      </c>
      <c r="F198" s="149">
        <v>0</v>
      </c>
      <c r="G198" s="149">
        <v>0</v>
      </c>
      <c r="H198" s="149">
        <v>0</v>
      </c>
      <c r="I198" s="149">
        <v>0</v>
      </c>
      <c r="J198" s="149">
        <v>0</v>
      </c>
      <c r="K198" s="149">
        <v>2</v>
      </c>
      <c r="L198" s="149">
        <v>0</v>
      </c>
      <c r="M198" s="78">
        <v>2</v>
      </c>
    </row>
    <row r="199" spans="1:13" ht="12.75">
      <c r="A199" s="105" t="s">
        <v>22</v>
      </c>
      <c r="C199"/>
      <c r="D199" s="77"/>
      <c r="E199" s="149">
        <f>E200+E210+E212+E217+E224</f>
        <v>938</v>
      </c>
      <c r="F199" s="149">
        <f aca="true" t="shared" si="28" ref="F199:M199">F200+F210+F212+F217+F224</f>
        <v>564</v>
      </c>
      <c r="G199" s="149">
        <f t="shared" si="28"/>
        <v>823</v>
      </c>
      <c r="H199" s="149">
        <f t="shared" si="28"/>
        <v>1004</v>
      </c>
      <c r="I199" s="149">
        <f t="shared" si="28"/>
        <v>0</v>
      </c>
      <c r="J199" s="149">
        <f t="shared" si="28"/>
        <v>201</v>
      </c>
      <c r="K199" s="149">
        <f t="shared" si="28"/>
        <v>0</v>
      </c>
      <c r="L199" s="149">
        <f t="shared" si="28"/>
        <v>0</v>
      </c>
      <c r="M199" s="78">
        <f t="shared" si="28"/>
        <v>3530</v>
      </c>
    </row>
    <row r="200" spans="2:13" ht="12.75">
      <c r="B200" s="108" t="s">
        <v>232</v>
      </c>
      <c r="C200" s="113"/>
      <c r="D200" s="114"/>
      <c r="E200" s="150">
        <f>SUM(E201:E209)</f>
        <v>159</v>
      </c>
      <c r="F200" s="150">
        <f aca="true" t="shared" si="29" ref="F200:M200">SUM(F201:F209)</f>
        <v>129</v>
      </c>
      <c r="G200" s="150">
        <f t="shared" si="29"/>
        <v>175</v>
      </c>
      <c r="H200" s="150">
        <f t="shared" si="29"/>
        <v>231</v>
      </c>
      <c r="I200" s="150">
        <f t="shared" si="29"/>
        <v>0</v>
      </c>
      <c r="J200" s="150">
        <f t="shared" si="29"/>
        <v>45</v>
      </c>
      <c r="K200" s="150">
        <f t="shared" si="29"/>
        <v>0</v>
      </c>
      <c r="L200" s="150">
        <f t="shared" si="29"/>
        <v>0</v>
      </c>
      <c r="M200" s="117">
        <f t="shared" si="29"/>
        <v>739</v>
      </c>
    </row>
    <row r="201" spans="3:13" ht="12.75">
      <c r="C201" t="s">
        <v>470</v>
      </c>
      <c r="D201" s="77" t="s">
        <v>239</v>
      </c>
      <c r="E201" s="149">
        <v>8</v>
      </c>
      <c r="F201" s="149">
        <v>10</v>
      </c>
      <c r="G201" s="149">
        <v>12</v>
      </c>
      <c r="H201" s="149">
        <v>12</v>
      </c>
      <c r="I201" s="149">
        <v>0</v>
      </c>
      <c r="J201" s="149">
        <v>0</v>
      </c>
      <c r="K201" s="149">
        <v>0</v>
      </c>
      <c r="L201" s="149">
        <v>0</v>
      </c>
      <c r="M201" s="78">
        <v>42</v>
      </c>
    </row>
    <row r="202" spans="3:13" ht="12.75">
      <c r="C202" t="s">
        <v>471</v>
      </c>
      <c r="D202" s="77" t="s">
        <v>234</v>
      </c>
      <c r="E202" s="149">
        <v>0</v>
      </c>
      <c r="F202" s="149">
        <v>0</v>
      </c>
      <c r="G202" s="149">
        <v>1</v>
      </c>
      <c r="H202" s="149">
        <v>0</v>
      </c>
      <c r="I202" s="149">
        <v>0</v>
      </c>
      <c r="J202" s="149">
        <v>1</v>
      </c>
      <c r="K202" s="149">
        <v>0</v>
      </c>
      <c r="L202" s="149">
        <v>0</v>
      </c>
      <c r="M202" s="78">
        <v>2</v>
      </c>
    </row>
    <row r="203" spans="3:13" ht="12.75">
      <c r="C203" t="s">
        <v>472</v>
      </c>
      <c r="D203" s="77" t="s">
        <v>618</v>
      </c>
      <c r="E203" s="149">
        <v>8</v>
      </c>
      <c r="F203" s="149">
        <v>4</v>
      </c>
      <c r="G203" s="149">
        <v>5</v>
      </c>
      <c r="H203" s="149">
        <v>1</v>
      </c>
      <c r="I203" s="149">
        <v>0</v>
      </c>
      <c r="J203" s="149">
        <v>0</v>
      </c>
      <c r="K203" s="149">
        <v>0</v>
      </c>
      <c r="L203" s="149">
        <v>0</v>
      </c>
      <c r="M203" s="78">
        <v>18</v>
      </c>
    </row>
    <row r="204" spans="3:13" ht="12.75">
      <c r="C204" t="s">
        <v>473</v>
      </c>
      <c r="D204" s="77" t="s">
        <v>617</v>
      </c>
      <c r="E204" s="149">
        <v>47</v>
      </c>
      <c r="F204" s="149">
        <v>45</v>
      </c>
      <c r="G204" s="149">
        <v>47</v>
      </c>
      <c r="H204" s="149">
        <v>50</v>
      </c>
      <c r="I204" s="149">
        <v>0</v>
      </c>
      <c r="J204" s="149">
        <v>17</v>
      </c>
      <c r="K204" s="149">
        <v>0</v>
      </c>
      <c r="L204" s="149">
        <v>0</v>
      </c>
      <c r="M204" s="78">
        <v>206</v>
      </c>
    </row>
    <row r="205" spans="3:13" ht="12.75">
      <c r="C205" t="s">
        <v>474</v>
      </c>
      <c r="D205" s="77" t="s">
        <v>233</v>
      </c>
      <c r="E205" s="149">
        <v>0</v>
      </c>
      <c r="F205" s="149">
        <v>0</v>
      </c>
      <c r="G205" s="149">
        <v>0</v>
      </c>
      <c r="H205" s="149">
        <v>0</v>
      </c>
      <c r="I205" s="149">
        <v>0</v>
      </c>
      <c r="J205" s="149">
        <v>27</v>
      </c>
      <c r="K205" s="149">
        <v>0</v>
      </c>
      <c r="L205" s="149">
        <v>0</v>
      </c>
      <c r="M205" s="78">
        <v>27</v>
      </c>
    </row>
    <row r="206" spans="3:13" ht="12.75">
      <c r="C206" t="s">
        <v>475</v>
      </c>
      <c r="D206" s="77" t="s">
        <v>236</v>
      </c>
      <c r="E206" s="149">
        <v>4</v>
      </c>
      <c r="F206" s="149">
        <v>3</v>
      </c>
      <c r="G206" s="149">
        <v>3</v>
      </c>
      <c r="H206" s="149">
        <v>2</v>
      </c>
      <c r="I206" s="149">
        <v>0</v>
      </c>
      <c r="J206" s="149">
        <v>0</v>
      </c>
      <c r="K206" s="149">
        <v>0</v>
      </c>
      <c r="L206" s="149">
        <v>0</v>
      </c>
      <c r="M206" s="78">
        <v>12</v>
      </c>
    </row>
    <row r="207" spans="3:13" ht="12.75">
      <c r="C207" t="s">
        <v>476</v>
      </c>
      <c r="D207" s="77" t="s">
        <v>238</v>
      </c>
      <c r="E207" s="149">
        <v>85</v>
      </c>
      <c r="F207" s="149">
        <v>64</v>
      </c>
      <c r="G207" s="149">
        <v>105</v>
      </c>
      <c r="H207" s="149">
        <v>166</v>
      </c>
      <c r="I207" s="149">
        <v>0</v>
      </c>
      <c r="J207" s="149">
        <v>0</v>
      </c>
      <c r="K207" s="149">
        <v>0</v>
      </c>
      <c r="L207" s="149">
        <v>0</v>
      </c>
      <c r="M207" s="78">
        <v>420</v>
      </c>
    </row>
    <row r="208" spans="3:13" ht="12.75">
      <c r="C208" t="s">
        <v>477</v>
      </c>
      <c r="D208" s="77" t="s">
        <v>235</v>
      </c>
      <c r="E208" s="149">
        <v>4</v>
      </c>
      <c r="F208" s="149">
        <v>3</v>
      </c>
      <c r="G208" s="149">
        <v>2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78">
        <v>9</v>
      </c>
    </row>
    <row r="209" spans="3:13" ht="12.75">
      <c r="C209" t="s">
        <v>478</v>
      </c>
      <c r="D209" s="77" t="s">
        <v>237</v>
      </c>
      <c r="E209" s="149">
        <v>3</v>
      </c>
      <c r="F209" s="149">
        <v>0</v>
      </c>
      <c r="G209" s="149">
        <v>0</v>
      </c>
      <c r="H209" s="149">
        <v>0</v>
      </c>
      <c r="I209" s="149">
        <v>0</v>
      </c>
      <c r="J209" s="149">
        <v>0</v>
      </c>
      <c r="K209" s="149">
        <v>0</v>
      </c>
      <c r="L209" s="149">
        <v>0</v>
      </c>
      <c r="M209" s="78">
        <v>3</v>
      </c>
    </row>
    <row r="210" spans="2:13" ht="12.75">
      <c r="B210" s="108" t="s">
        <v>240</v>
      </c>
      <c r="C210" s="113"/>
      <c r="D210" s="114"/>
      <c r="E210" s="150">
        <f>E211</f>
        <v>0</v>
      </c>
      <c r="F210" s="150">
        <f aca="true" t="shared" si="30" ref="F210:M210">F211</f>
        <v>0</v>
      </c>
      <c r="G210" s="150">
        <f t="shared" si="30"/>
        <v>0</v>
      </c>
      <c r="H210" s="150">
        <f t="shared" si="30"/>
        <v>0</v>
      </c>
      <c r="I210" s="150">
        <f t="shared" si="30"/>
        <v>0</v>
      </c>
      <c r="J210" s="150">
        <f t="shared" si="30"/>
        <v>156</v>
      </c>
      <c r="K210" s="150">
        <f t="shared" si="30"/>
        <v>0</v>
      </c>
      <c r="L210" s="150">
        <f t="shared" si="30"/>
        <v>0</v>
      </c>
      <c r="M210" s="117">
        <f t="shared" si="30"/>
        <v>156</v>
      </c>
    </row>
    <row r="211" spans="3:13" ht="12.75">
      <c r="C211" t="s">
        <v>479</v>
      </c>
      <c r="D211" s="77" t="s">
        <v>241</v>
      </c>
      <c r="E211" s="149">
        <v>0</v>
      </c>
      <c r="F211" s="149">
        <v>0</v>
      </c>
      <c r="G211" s="149">
        <v>0</v>
      </c>
      <c r="H211" s="149">
        <v>0</v>
      </c>
      <c r="I211" s="149">
        <v>0</v>
      </c>
      <c r="J211" s="149">
        <v>156</v>
      </c>
      <c r="K211" s="149">
        <v>0</v>
      </c>
      <c r="L211" s="149">
        <v>0</v>
      </c>
      <c r="M211" s="78">
        <v>156</v>
      </c>
    </row>
    <row r="212" spans="2:13" ht="12.75">
      <c r="B212" s="108" t="s">
        <v>242</v>
      </c>
      <c r="C212" s="113"/>
      <c r="D212" s="114"/>
      <c r="E212" s="150">
        <f>SUM(E213:E216)</f>
        <v>93</v>
      </c>
      <c r="F212" s="150">
        <f aca="true" t="shared" si="31" ref="F212:M212">SUM(F213:F216)</f>
        <v>66</v>
      </c>
      <c r="G212" s="150">
        <f t="shared" si="31"/>
        <v>184</v>
      </c>
      <c r="H212" s="150">
        <f t="shared" si="31"/>
        <v>237</v>
      </c>
      <c r="I212" s="150">
        <f t="shared" si="31"/>
        <v>0</v>
      </c>
      <c r="J212" s="150">
        <f t="shared" si="31"/>
        <v>0</v>
      </c>
      <c r="K212" s="150">
        <f t="shared" si="31"/>
        <v>0</v>
      </c>
      <c r="L212" s="150">
        <f t="shared" si="31"/>
        <v>0</v>
      </c>
      <c r="M212" s="117">
        <f t="shared" si="31"/>
        <v>580</v>
      </c>
    </row>
    <row r="213" spans="3:13" ht="12.75">
      <c r="C213" t="s">
        <v>480</v>
      </c>
      <c r="D213" s="77" t="s">
        <v>244</v>
      </c>
      <c r="E213" s="149">
        <v>5</v>
      </c>
      <c r="F213" s="149">
        <v>7</v>
      </c>
      <c r="G213" s="149">
        <v>14</v>
      </c>
      <c r="H213" s="149">
        <v>31</v>
      </c>
      <c r="I213" s="149">
        <v>0</v>
      </c>
      <c r="J213" s="149">
        <v>0</v>
      </c>
      <c r="K213" s="149">
        <v>0</v>
      </c>
      <c r="L213" s="149">
        <v>0</v>
      </c>
      <c r="M213" s="78">
        <v>57</v>
      </c>
    </row>
    <row r="214" spans="3:13" ht="12.75">
      <c r="C214" t="s">
        <v>481</v>
      </c>
      <c r="D214" s="77" t="s">
        <v>245</v>
      </c>
      <c r="E214" s="149">
        <v>1</v>
      </c>
      <c r="F214" s="149">
        <v>1</v>
      </c>
      <c r="G214" s="149">
        <v>0</v>
      </c>
      <c r="H214" s="149">
        <v>4</v>
      </c>
      <c r="I214" s="149">
        <v>0</v>
      </c>
      <c r="J214" s="149">
        <v>0</v>
      </c>
      <c r="K214" s="149">
        <v>0</v>
      </c>
      <c r="L214" s="149">
        <v>0</v>
      </c>
      <c r="M214" s="78">
        <v>6</v>
      </c>
    </row>
    <row r="215" spans="3:13" ht="12.75">
      <c r="C215" t="s">
        <v>482</v>
      </c>
      <c r="D215" s="77" t="s">
        <v>246</v>
      </c>
      <c r="E215" s="149">
        <v>2</v>
      </c>
      <c r="F215" s="149">
        <v>0</v>
      </c>
      <c r="G215" s="149">
        <v>3</v>
      </c>
      <c r="H215" s="149">
        <v>0</v>
      </c>
      <c r="I215" s="149">
        <v>0</v>
      </c>
      <c r="J215" s="149">
        <v>0</v>
      </c>
      <c r="K215" s="149">
        <v>0</v>
      </c>
      <c r="L215" s="149">
        <v>0</v>
      </c>
      <c r="M215" s="78">
        <v>5</v>
      </c>
    </row>
    <row r="216" spans="3:13" ht="12.75">
      <c r="C216" t="s">
        <v>483</v>
      </c>
      <c r="D216" s="77" t="s">
        <v>243</v>
      </c>
      <c r="E216" s="149">
        <v>85</v>
      </c>
      <c r="F216" s="149">
        <v>58</v>
      </c>
      <c r="G216" s="149">
        <v>167</v>
      </c>
      <c r="H216" s="149">
        <v>202</v>
      </c>
      <c r="I216" s="149">
        <v>0</v>
      </c>
      <c r="J216" s="149">
        <v>0</v>
      </c>
      <c r="K216" s="149">
        <v>0</v>
      </c>
      <c r="L216" s="149">
        <v>0</v>
      </c>
      <c r="M216" s="78">
        <v>512</v>
      </c>
    </row>
    <row r="217" spans="2:13" ht="12.75">
      <c r="B217" s="108" t="s">
        <v>575</v>
      </c>
      <c r="C217" s="113"/>
      <c r="D217" s="114"/>
      <c r="E217" s="150">
        <f>SUM(E218:E223)</f>
        <v>489</v>
      </c>
      <c r="F217" s="150">
        <f aca="true" t="shared" si="32" ref="F217:M217">SUM(F218:F223)</f>
        <v>241</v>
      </c>
      <c r="G217" s="150">
        <f t="shared" si="32"/>
        <v>261</v>
      </c>
      <c r="H217" s="150">
        <f t="shared" si="32"/>
        <v>295</v>
      </c>
      <c r="I217" s="150">
        <f t="shared" si="32"/>
        <v>0</v>
      </c>
      <c r="J217" s="150">
        <f t="shared" si="32"/>
        <v>0</v>
      </c>
      <c r="K217" s="150">
        <f t="shared" si="32"/>
        <v>0</v>
      </c>
      <c r="L217" s="150">
        <f t="shared" si="32"/>
        <v>0</v>
      </c>
      <c r="M217" s="117">
        <f t="shared" si="32"/>
        <v>1286</v>
      </c>
    </row>
    <row r="218" spans="3:13" ht="12.75">
      <c r="C218" t="s">
        <v>484</v>
      </c>
      <c r="D218" s="77" t="s">
        <v>248</v>
      </c>
      <c r="E218" s="149">
        <v>40</v>
      </c>
      <c r="F218" s="149">
        <v>18</v>
      </c>
      <c r="G218" s="149">
        <v>28</v>
      </c>
      <c r="H218" s="149">
        <v>47</v>
      </c>
      <c r="I218" s="149">
        <v>0</v>
      </c>
      <c r="J218" s="149">
        <v>0</v>
      </c>
      <c r="K218" s="149">
        <v>0</v>
      </c>
      <c r="L218" s="149">
        <v>0</v>
      </c>
      <c r="M218" s="78">
        <v>133</v>
      </c>
    </row>
    <row r="219" spans="3:13" ht="12.75">
      <c r="C219" t="s">
        <v>485</v>
      </c>
      <c r="D219" s="77" t="s">
        <v>247</v>
      </c>
      <c r="E219" s="149">
        <v>359</v>
      </c>
      <c r="F219" s="149">
        <v>184</v>
      </c>
      <c r="G219" s="149">
        <v>159</v>
      </c>
      <c r="H219" s="149">
        <v>137</v>
      </c>
      <c r="I219" s="149">
        <v>0</v>
      </c>
      <c r="J219" s="149">
        <v>0</v>
      </c>
      <c r="K219" s="149">
        <v>0</v>
      </c>
      <c r="L219" s="149">
        <v>0</v>
      </c>
      <c r="M219" s="78">
        <v>839</v>
      </c>
    </row>
    <row r="220" spans="3:13" ht="12.75">
      <c r="C220" t="s">
        <v>486</v>
      </c>
      <c r="D220" s="77" t="s">
        <v>620</v>
      </c>
      <c r="E220" s="149">
        <v>0</v>
      </c>
      <c r="F220" s="149">
        <v>0</v>
      </c>
      <c r="G220" s="149">
        <v>0</v>
      </c>
      <c r="H220" s="149">
        <v>3</v>
      </c>
      <c r="I220" s="149">
        <v>0</v>
      </c>
      <c r="J220" s="149">
        <v>0</v>
      </c>
      <c r="K220" s="149">
        <v>0</v>
      </c>
      <c r="L220" s="149">
        <v>0</v>
      </c>
      <c r="M220" s="78">
        <v>3</v>
      </c>
    </row>
    <row r="221" spans="3:13" ht="12.75">
      <c r="C221" t="s">
        <v>487</v>
      </c>
      <c r="D221" s="77" t="s">
        <v>250</v>
      </c>
      <c r="E221" s="149">
        <v>12</v>
      </c>
      <c r="F221" s="149">
        <v>10</v>
      </c>
      <c r="G221" s="149">
        <v>11</v>
      </c>
      <c r="H221" s="149">
        <v>25</v>
      </c>
      <c r="I221" s="149">
        <v>0</v>
      </c>
      <c r="J221" s="149">
        <v>0</v>
      </c>
      <c r="K221" s="149">
        <v>0</v>
      </c>
      <c r="L221" s="149">
        <v>0</v>
      </c>
      <c r="M221" s="78">
        <v>58</v>
      </c>
    </row>
    <row r="222" spans="3:13" ht="12.75">
      <c r="C222" t="s">
        <v>488</v>
      </c>
      <c r="D222" s="77" t="s">
        <v>249</v>
      </c>
      <c r="E222" s="149">
        <v>15</v>
      </c>
      <c r="F222" s="149">
        <v>14</v>
      </c>
      <c r="G222" s="149">
        <v>26</v>
      </c>
      <c r="H222" s="149">
        <v>41</v>
      </c>
      <c r="I222" s="149">
        <v>0</v>
      </c>
      <c r="J222" s="149">
        <v>0</v>
      </c>
      <c r="K222" s="149">
        <v>0</v>
      </c>
      <c r="L222" s="149">
        <v>0</v>
      </c>
      <c r="M222" s="78">
        <v>96</v>
      </c>
    </row>
    <row r="223" spans="3:13" ht="12.75">
      <c r="C223" t="s">
        <v>489</v>
      </c>
      <c r="D223" s="77" t="s">
        <v>619</v>
      </c>
      <c r="E223" s="149">
        <v>63</v>
      </c>
      <c r="F223" s="149">
        <v>15</v>
      </c>
      <c r="G223" s="149">
        <v>37</v>
      </c>
      <c r="H223" s="149">
        <v>42</v>
      </c>
      <c r="I223" s="149">
        <v>0</v>
      </c>
      <c r="J223" s="149">
        <v>0</v>
      </c>
      <c r="K223" s="149">
        <v>0</v>
      </c>
      <c r="L223" s="149">
        <v>0</v>
      </c>
      <c r="M223" s="78">
        <v>157</v>
      </c>
    </row>
    <row r="224" spans="2:13" ht="12.75">
      <c r="B224" s="108" t="s">
        <v>251</v>
      </c>
      <c r="C224" s="113"/>
      <c r="D224" s="114"/>
      <c r="E224" s="150">
        <f>SUM(E225:E228)</f>
        <v>197</v>
      </c>
      <c r="F224" s="150">
        <f aca="true" t="shared" si="33" ref="F224:M224">SUM(F225:F228)</f>
        <v>128</v>
      </c>
      <c r="G224" s="150">
        <f t="shared" si="33"/>
        <v>203</v>
      </c>
      <c r="H224" s="150">
        <f t="shared" si="33"/>
        <v>241</v>
      </c>
      <c r="I224" s="150">
        <f t="shared" si="33"/>
        <v>0</v>
      </c>
      <c r="J224" s="150">
        <f t="shared" si="33"/>
        <v>0</v>
      </c>
      <c r="K224" s="150">
        <f t="shared" si="33"/>
        <v>0</v>
      </c>
      <c r="L224" s="150">
        <f t="shared" si="33"/>
        <v>0</v>
      </c>
      <c r="M224" s="117">
        <f t="shared" si="33"/>
        <v>769</v>
      </c>
    </row>
    <row r="225" spans="3:13" ht="12.75">
      <c r="C225" t="s">
        <v>490</v>
      </c>
      <c r="D225" s="77" t="s">
        <v>252</v>
      </c>
      <c r="E225" s="149">
        <v>22</v>
      </c>
      <c r="F225" s="149">
        <v>9</v>
      </c>
      <c r="G225" s="149">
        <v>13</v>
      </c>
      <c r="H225" s="149">
        <v>57</v>
      </c>
      <c r="I225" s="149">
        <v>0</v>
      </c>
      <c r="J225" s="149">
        <v>0</v>
      </c>
      <c r="K225" s="149">
        <v>0</v>
      </c>
      <c r="L225" s="149">
        <v>0</v>
      </c>
      <c r="M225" s="78">
        <v>101</v>
      </c>
    </row>
    <row r="226" spans="3:13" ht="12.75">
      <c r="C226" t="s">
        <v>491</v>
      </c>
      <c r="D226" s="77" t="s">
        <v>253</v>
      </c>
      <c r="E226" s="149">
        <v>135</v>
      </c>
      <c r="F226" s="149">
        <v>98</v>
      </c>
      <c r="G226" s="149">
        <v>136</v>
      </c>
      <c r="H226" s="149">
        <v>108</v>
      </c>
      <c r="I226" s="149">
        <v>0</v>
      </c>
      <c r="J226" s="149">
        <v>0</v>
      </c>
      <c r="K226" s="149">
        <v>0</v>
      </c>
      <c r="L226" s="149">
        <v>0</v>
      </c>
      <c r="M226" s="78">
        <v>477</v>
      </c>
    </row>
    <row r="227" spans="3:13" ht="12.75">
      <c r="C227" t="s">
        <v>492</v>
      </c>
      <c r="D227" s="77" t="s">
        <v>621</v>
      </c>
      <c r="E227" s="149">
        <v>22</v>
      </c>
      <c r="F227" s="149">
        <v>13</v>
      </c>
      <c r="G227" s="149">
        <v>27</v>
      </c>
      <c r="H227" s="149">
        <v>42</v>
      </c>
      <c r="I227" s="149">
        <v>0</v>
      </c>
      <c r="J227" s="149">
        <v>0</v>
      </c>
      <c r="K227" s="149">
        <v>0</v>
      </c>
      <c r="L227" s="149">
        <v>0</v>
      </c>
      <c r="M227" s="78">
        <v>104</v>
      </c>
    </row>
    <row r="228" spans="3:13" ht="12.75">
      <c r="C228" t="s">
        <v>493</v>
      </c>
      <c r="D228" s="77" t="s">
        <v>254</v>
      </c>
      <c r="E228" s="149">
        <v>18</v>
      </c>
      <c r="F228" s="149">
        <v>8</v>
      </c>
      <c r="G228" s="149">
        <v>27</v>
      </c>
      <c r="H228" s="149">
        <v>34</v>
      </c>
      <c r="I228" s="149">
        <v>0</v>
      </c>
      <c r="J228" s="149">
        <v>0</v>
      </c>
      <c r="K228" s="149">
        <v>0</v>
      </c>
      <c r="L228" s="149">
        <v>0</v>
      </c>
      <c r="M228" s="78">
        <v>87</v>
      </c>
    </row>
    <row r="229" spans="1:13" ht="12.75">
      <c r="A229" s="105" t="s">
        <v>21</v>
      </c>
      <c r="C229"/>
      <c r="D229" s="77"/>
      <c r="E229" s="149">
        <f>E230+E240+E245</f>
        <v>592</v>
      </c>
      <c r="F229" s="149">
        <f aca="true" t="shared" si="34" ref="F229:M229">F230+F240+F245</f>
        <v>416</v>
      </c>
      <c r="G229" s="149">
        <f t="shared" si="34"/>
        <v>635</v>
      </c>
      <c r="H229" s="149">
        <f t="shared" si="34"/>
        <v>829</v>
      </c>
      <c r="I229" s="149">
        <f t="shared" si="34"/>
        <v>0</v>
      </c>
      <c r="J229" s="149">
        <f t="shared" si="34"/>
        <v>379</v>
      </c>
      <c r="K229" s="149">
        <f t="shared" si="34"/>
        <v>50</v>
      </c>
      <c r="L229" s="149">
        <f t="shared" si="34"/>
        <v>142</v>
      </c>
      <c r="M229" s="78">
        <f t="shared" si="34"/>
        <v>3043</v>
      </c>
    </row>
    <row r="230" spans="2:13" ht="12.75">
      <c r="B230" s="108" t="s">
        <v>255</v>
      </c>
      <c r="C230" s="113"/>
      <c r="D230" s="114"/>
      <c r="E230" s="150">
        <f>SUM(E231:E239)</f>
        <v>377</v>
      </c>
      <c r="F230" s="150">
        <f aca="true" t="shared" si="35" ref="F230:M230">SUM(F231:F239)</f>
        <v>287</v>
      </c>
      <c r="G230" s="150">
        <f t="shared" si="35"/>
        <v>401</v>
      </c>
      <c r="H230" s="150">
        <f t="shared" si="35"/>
        <v>574</v>
      </c>
      <c r="I230" s="150">
        <f t="shared" si="35"/>
        <v>0</v>
      </c>
      <c r="J230" s="150">
        <f t="shared" si="35"/>
        <v>179</v>
      </c>
      <c r="K230" s="150">
        <f t="shared" si="35"/>
        <v>1</v>
      </c>
      <c r="L230" s="150">
        <f t="shared" si="35"/>
        <v>43</v>
      </c>
      <c r="M230" s="117">
        <f t="shared" si="35"/>
        <v>1862</v>
      </c>
    </row>
    <row r="231" spans="3:13" ht="12.75">
      <c r="C231" t="s">
        <v>494</v>
      </c>
      <c r="D231" s="77" t="s">
        <v>622</v>
      </c>
      <c r="E231" s="149">
        <v>0</v>
      </c>
      <c r="F231" s="149">
        <v>0</v>
      </c>
      <c r="G231" s="149">
        <v>0</v>
      </c>
      <c r="H231" s="149">
        <v>0</v>
      </c>
      <c r="I231" s="149">
        <v>0</v>
      </c>
      <c r="J231" s="149">
        <v>1</v>
      </c>
      <c r="K231" s="149">
        <v>0</v>
      </c>
      <c r="L231" s="149">
        <v>0</v>
      </c>
      <c r="M231" s="78">
        <v>1</v>
      </c>
    </row>
    <row r="232" spans="3:13" ht="12.75">
      <c r="C232" t="s">
        <v>495</v>
      </c>
      <c r="D232" s="77" t="s">
        <v>623</v>
      </c>
      <c r="E232" s="149">
        <v>0</v>
      </c>
      <c r="F232" s="149">
        <v>0</v>
      </c>
      <c r="G232" s="149">
        <v>0</v>
      </c>
      <c r="H232" s="149">
        <v>0</v>
      </c>
      <c r="I232" s="149">
        <v>0</v>
      </c>
      <c r="J232" s="149">
        <v>0</v>
      </c>
      <c r="K232" s="149">
        <v>1</v>
      </c>
      <c r="L232" s="149">
        <v>0</v>
      </c>
      <c r="M232" s="78">
        <v>1</v>
      </c>
    </row>
    <row r="233" spans="3:13" ht="12.75">
      <c r="C233" t="s">
        <v>496</v>
      </c>
      <c r="D233" s="77" t="s">
        <v>256</v>
      </c>
      <c r="E233" s="149">
        <v>0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43</v>
      </c>
      <c r="M233" s="78">
        <v>43</v>
      </c>
    </row>
    <row r="234" spans="3:13" ht="12.75">
      <c r="C234" t="s">
        <v>497</v>
      </c>
      <c r="D234" s="77" t="s">
        <v>258</v>
      </c>
      <c r="E234" s="149">
        <v>276</v>
      </c>
      <c r="F234" s="149">
        <v>205</v>
      </c>
      <c r="G234" s="149">
        <v>239</v>
      </c>
      <c r="H234" s="149">
        <v>349</v>
      </c>
      <c r="I234" s="149">
        <v>0</v>
      </c>
      <c r="J234" s="149">
        <v>0</v>
      </c>
      <c r="K234" s="149">
        <v>0</v>
      </c>
      <c r="L234" s="149">
        <v>0</v>
      </c>
      <c r="M234" s="78">
        <v>1069</v>
      </c>
    </row>
    <row r="235" spans="3:13" ht="12.75">
      <c r="C235" t="s">
        <v>498</v>
      </c>
      <c r="D235" s="77" t="s">
        <v>624</v>
      </c>
      <c r="E235" s="149">
        <v>23</v>
      </c>
      <c r="F235" s="149">
        <v>12</v>
      </c>
      <c r="G235" s="149">
        <v>10</v>
      </c>
      <c r="H235" s="149">
        <v>24</v>
      </c>
      <c r="I235" s="149">
        <v>0</v>
      </c>
      <c r="J235" s="149">
        <v>0</v>
      </c>
      <c r="K235" s="149">
        <v>0</v>
      </c>
      <c r="L235" s="149">
        <v>0</v>
      </c>
      <c r="M235" s="78">
        <v>69</v>
      </c>
    </row>
    <row r="236" spans="3:13" ht="12.75">
      <c r="C236" t="s">
        <v>499</v>
      </c>
      <c r="D236" s="77" t="s">
        <v>257</v>
      </c>
      <c r="E236" s="149">
        <v>43</v>
      </c>
      <c r="F236" s="149">
        <v>32</v>
      </c>
      <c r="G236" s="149">
        <v>73</v>
      </c>
      <c r="H236" s="149">
        <v>85</v>
      </c>
      <c r="I236" s="149">
        <v>0</v>
      </c>
      <c r="J236" s="149">
        <v>0</v>
      </c>
      <c r="K236" s="149">
        <v>0</v>
      </c>
      <c r="L236" s="149">
        <v>0</v>
      </c>
      <c r="M236" s="78">
        <v>233</v>
      </c>
    </row>
    <row r="237" spans="3:13" ht="12.75">
      <c r="C237" t="s">
        <v>500</v>
      </c>
      <c r="D237" s="77" t="s">
        <v>259</v>
      </c>
      <c r="E237" s="149">
        <v>35</v>
      </c>
      <c r="F237" s="149">
        <v>38</v>
      </c>
      <c r="G237" s="149">
        <v>79</v>
      </c>
      <c r="H237" s="149">
        <v>116</v>
      </c>
      <c r="I237" s="149">
        <v>0</v>
      </c>
      <c r="J237" s="149">
        <v>0</v>
      </c>
      <c r="K237" s="149">
        <v>0</v>
      </c>
      <c r="L237" s="149">
        <v>0</v>
      </c>
      <c r="M237" s="78">
        <v>268</v>
      </c>
    </row>
    <row r="238" spans="3:13" ht="12.75">
      <c r="C238" t="s">
        <v>501</v>
      </c>
      <c r="D238" s="77" t="s">
        <v>256</v>
      </c>
      <c r="E238" s="149">
        <v>0</v>
      </c>
      <c r="F238" s="149">
        <v>0</v>
      </c>
      <c r="G238" s="149">
        <v>0</v>
      </c>
      <c r="H238" s="149">
        <v>0</v>
      </c>
      <c r="I238" s="149">
        <v>0</v>
      </c>
      <c r="J238" s="149">
        <v>70</v>
      </c>
      <c r="K238" s="149">
        <v>0</v>
      </c>
      <c r="L238" s="149">
        <v>0</v>
      </c>
      <c r="M238" s="78">
        <v>70</v>
      </c>
    </row>
    <row r="239" spans="3:13" ht="12.75">
      <c r="C239" t="s">
        <v>502</v>
      </c>
      <c r="D239" s="77" t="s">
        <v>625</v>
      </c>
      <c r="E239" s="149">
        <v>0</v>
      </c>
      <c r="F239" s="149">
        <v>0</v>
      </c>
      <c r="G239" s="149">
        <v>0</v>
      </c>
      <c r="H239" s="149">
        <v>0</v>
      </c>
      <c r="I239" s="149">
        <v>0</v>
      </c>
      <c r="J239" s="149">
        <v>108</v>
      </c>
      <c r="K239" s="149">
        <v>0</v>
      </c>
      <c r="L239" s="149">
        <v>0</v>
      </c>
      <c r="M239" s="78">
        <v>108</v>
      </c>
    </row>
    <row r="240" spans="2:13" ht="12.75">
      <c r="B240" s="108" t="s">
        <v>576</v>
      </c>
      <c r="C240" s="113"/>
      <c r="D240" s="114"/>
      <c r="E240" s="150">
        <f>SUM(E241:E244)</f>
        <v>0</v>
      </c>
      <c r="F240" s="150">
        <f aca="true" t="shared" si="36" ref="F240:M240">SUM(F241:F244)</f>
        <v>0</v>
      </c>
      <c r="G240" s="150">
        <f t="shared" si="36"/>
        <v>0</v>
      </c>
      <c r="H240" s="150">
        <f t="shared" si="36"/>
        <v>0</v>
      </c>
      <c r="I240" s="150">
        <f t="shared" si="36"/>
        <v>0</v>
      </c>
      <c r="J240" s="150">
        <f t="shared" si="36"/>
        <v>102</v>
      </c>
      <c r="K240" s="150">
        <f t="shared" si="36"/>
        <v>6</v>
      </c>
      <c r="L240" s="150">
        <f t="shared" si="36"/>
        <v>87</v>
      </c>
      <c r="M240" s="117">
        <f t="shared" si="36"/>
        <v>195</v>
      </c>
    </row>
    <row r="241" spans="3:13" ht="12.75">
      <c r="C241" t="s">
        <v>503</v>
      </c>
      <c r="D241" s="77" t="s">
        <v>260</v>
      </c>
      <c r="E241" s="149">
        <v>0</v>
      </c>
      <c r="F241" s="149">
        <v>0</v>
      </c>
      <c r="G241" s="149">
        <v>0</v>
      </c>
      <c r="H241" s="149">
        <v>0</v>
      </c>
      <c r="I241" s="149">
        <v>0</v>
      </c>
      <c r="J241" s="149">
        <v>50</v>
      </c>
      <c r="K241" s="149">
        <v>0</v>
      </c>
      <c r="L241" s="149">
        <v>0</v>
      </c>
      <c r="M241" s="78">
        <v>50</v>
      </c>
    </row>
    <row r="242" spans="3:13" ht="12.75">
      <c r="C242" t="s">
        <v>504</v>
      </c>
      <c r="D242" s="77" t="s">
        <v>627</v>
      </c>
      <c r="E242" s="149">
        <v>0</v>
      </c>
      <c r="F242" s="149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4</v>
      </c>
      <c r="L242" s="149">
        <v>0</v>
      </c>
      <c r="M242" s="78">
        <v>4</v>
      </c>
    </row>
    <row r="243" spans="3:13" ht="12.75">
      <c r="C243" t="s">
        <v>505</v>
      </c>
      <c r="D243" s="77" t="s">
        <v>626</v>
      </c>
      <c r="E243" s="149">
        <v>0</v>
      </c>
      <c r="F243" s="149">
        <v>0</v>
      </c>
      <c r="G243" s="149">
        <v>0</v>
      </c>
      <c r="H243" s="149">
        <v>0</v>
      </c>
      <c r="I243" s="149">
        <v>0</v>
      </c>
      <c r="J243" s="149">
        <v>0</v>
      </c>
      <c r="K243" s="149">
        <v>2</v>
      </c>
      <c r="L243" s="149">
        <v>0</v>
      </c>
      <c r="M243" s="78">
        <v>2</v>
      </c>
    </row>
    <row r="244" spans="3:13" ht="12.75">
      <c r="C244" t="s">
        <v>506</v>
      </c>
      <c r="D244" s="77" t="s">
        <v>261</v>
      </c>
      <c r="E244" s="149">
        <v>0</v>
      </c>
      <c r="F244" s="149">
        <v>0</v>
      </c>
      <c r="G244" s="149">
        <v>0</v>
      </c>
      <c r="H244" s="149">
        <v>0</v>
      </c>
      <c r="I244" s="149">
        <v>0</v>
      </c>
      <c r="J244" s="149">
        <v>52</v>
      </c>
      <c r="K244" s="149">
        <v>0</v>
      </c>
      <c r="L244" s="149">
        <v>87</v>
      </c>
      <c r="M244" s="78">
        <v>139</v>
      </c>
    </row>
    <row r="245" spans="2:13" ht="12.75">
      <c r="B245" s="108" t="s">
        <v>262</v>
      </c>
      <c r="C245" s="113"/>
      <c r="D245" s="114"/>
      <c r="E245" s="150">
        <f>SUM(E246:E255)</f>
        <v>215</v>
      </c>
      <c r="F245" s="150">
        <f aca="true" t="shared" si="37" ref="F245:M245">SUM(F246:F255)</f>
        <v>129</v>
      </c>
      <c r="G245" s="150">
        <f t="shared" si="37"/>
        <v>234</v>
      </c>
      <c r="H245" s="150">
        <f t="shared" si="37"/>
        <v>255</v>
      </c>
      <c r="I245" s="150">
        <f t="shared" si="37"/>
        <v>0</v>
      </c>
      <c r="J245" s="150">
        <f t="shared" si="37"/>
        <v>98</v>
      </c>
      <c r="K245" s="150">
        <f t="shared" si="37"/>
        <v>43</v>
      </c>
      <c r="L245" s="150">
        <f t="shared" si="37"/>
        <v>12</v>
      </c>
      <c r="M245" s="117">
        <f t="shared" si="37"/>
        <v>986</v>
      </c>
    </row>
    <row r="246" spans="3:13" ht="12.75">
      <c r="C246" t="s">
        <v>511</v>
      </c>
      <c r="D246" s="77" t="s">
        <v>631</v>
      </c>
      <c r="E246" s="149">
        <v>0</v>
      </c>
      <c r="F246" s="149">
        <v>0</v>
      </c>
      <c r="G246" s="149">
        <v>0</v>
      </c>
      <c r="H246" s="149">
        <v>0</v>
      </c>
      <c r="I246" s="149">
        <v>0</v>
      </c>
      <c r="J246" s="149">
        <v>0</v>
      </c>
      <c r="K246" s="149">
        <v>11</v>
      </c>
      <c r="L246" s="149">
        <v>0</v>
      </c>
      <c r="M246" s="78">
        <v>11</v>
      </c>
    </row>
    <row r="247" spans="3:13" ht="12.75">
      <c r="C247" t="s">
        <v>512</v>
      </c>
      <c r="D247" s="77" t="s">
        <v>263</v>
      </c>
      <c r="E247" s="149">
        <v>7</v>
      </c>
      <c r="F247" s="149">
        <v>12</v>
      </c>
      <c r="G247" s="149">
        <v>6</v>
      </c>
      <c r="H247" s="149">
        <v>4</v>
      </c>
      <c r="I247" s="149">
        <v>0</v>
      </c>
      <c r="J247" s="149">
        <v>98</v>
      </c>
      <c r="K247" s="149">
        <v>0</v>
      </c>
      <c r="L247" s="149">
        <v>12</v>
      </c>
      <c r="M247" s="78">
        <v>139</v>
      </c>
    </row>
    <row r="248" spans="3:13" ht="12.75">
      <c r="C248" t="s">
        <v>513</v>
      </c>
      <c r="D248" s="77" t="s">
        <v>726</v>
      </c>
      <c r="E248" s="149">
        <v>4</v>
      </c>
      <c r="F248" s="149">
        <v>3</v>
      </c>
      <c r="G248" s="149">
        <v>12</v>
      </c>
      <c r="H248" s="149">
        <v>10</v>
      </c>
      <c r="I248" s="149">
        <v>0</v>
      </c>
      <c r="J248" s="149">
        <v>0</v>
      </c>
      <c r="K248" s="149">
        <v>0</v>
      </c>
      <c r="L248" s="149">
        <v>0</v>
      </c>
      <c r="M248" s="78">
        <v>29</v>
      </c>
    </row>
    <row r="249" spans="3:13" ht="12.75">
      <c r="C249" t="s">
        <v>514</v>
      </c>
      <c r="D249" s="77" t="s">
        <v>632</v>
      </c>
      <c r="E249" s="149">
        <v>176</v>
      </c>
      <c r="F249" s="149">
        <v>102</v>
      </c>
      <c r="G249" s="149">
        <v>190</v>
      </c>
      <c r="H249" s="149">
        <v>195</v>
      </c>
      <c r="I249" s="149">
        <v>0</v>
      </c>
      <c r="J249" s="149">
        <v>0</v>
      </c>
      <c r="K249" s="149">
        <v>0</v>
      </c>
      <c r="L249" s="149">
        <v>0</v>
      </c>
      <c r="M249" s="78">
        <v>663</v>
      </c>
    </row>
    <row r="250" spans="3:13" ht="12.75">
      <c r="C250" t="s">
        <v>515</v>
      </c>
      <c r="D250" s="77" t="s">
        <v>724</v>
      </c>
      <c r="E250" s="149">
        <v>28</v>
      </c>
      <c r="F250" s="149">
        <v>12</v>
      </c>
      <c r="G250" s="149">
        <v>26</v>
      </c>
      <c r="H250" s="149">
        <v>46</v>
      </c>
      <c r="I250" s="149">
        <v>0</v>
      </c>
      <c r="J250" s="149">
        <v>0</v>
      </c>
      <c r="K250" s="149">
        <v>0</v>
      </c>
      <c r="L250" s="149">
        <v>0</v>
      </c>
      <c r="M250" s="78">
        <v>112</v>
      </c>
    </row>
    <row r="251" spans="2:13" ht="12.75">
      <c r="B251" s="105" t="s">
        <v>18</v>
      </c>
      <c r="C251"/>
      <c r="D251" s="77"/>
      <c r="E251" s="149"/>
      <c r="F251" s="149"/>
      <c r="G251" s="149"/>
      <c r="H251" s="149"/>
      <c r="I251" s="149"/>
      <c r="J251" s="149"/>
      <c r="K251" s="149"/>
      <c r="L251" s="149"/>
      <c r="M251" s="78"/>
    </row>
    <row r="252" spans="3:13" ht="12.75">
      <c r="C252" t="s">
        <v>507</v>
      </c>
      <c r="D252" s="77" t="s">
        <v>628</v>
      </c>
      <c r="E252" s="149"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2</v>
      </c>
      <c r="L252" s="149">
        <v>0</v>
      </c>
      <c r="M252" s="78">
        <v>2</v>
      </c>
    </row>
    <row r="253" spans="3:13" ht="12.75">
      <c r="C253" t="s">
        <v>508</v>
      </c>
      <c r="D253" s="77" t="s">
        <v>629</v>
      </c>
      <c r="E253" s="149">
        <v>0</v>
      </c>
      <c r="F253" s="149">
        <v>0</v>
      </c>
      <c r="G253" s="149">
        <v>0</v>
      </c>
      <c r="H253" s="149">
        <v>0</v>
      </c>
      <c r="I253" s="149">
        <v>0</v>
      </c>
      <c r="J253" s="149">
        <v>0</v>
      </c>
      <c r="K253" s="149">
        <v>1</v>
      </c>
      <c r="L253" s="149">
        <v>0</v>
      </c>
      <c r="M253" s="78">
        <v>1</v>
      </c>
    </row>
    <row r="254" spans="3:13" ht="12.75">
      <c r="C254" t="s">
        <v>509</v>
      </c>
      <c r="D254" s="77" t="s">
        <v>633</v>
      </c>
      <c r="E254" s="149">
        <v>0</v>
      </c>
      <c r="F254" s="149">
        <v>0</v>
      </c>
      <c r="G254" s="149">
        <v>0</v>
      </c>
      <c r="H254" s="149">
        <v>0</v>
      </c>
      <c r="I254" s="149">
        <v>0</v>
      </c>
      <c r="J254" s="149">
        <v>0</v>
      </c>
      <c r="K254" s="149">
        <v>2</v>
      </c>
      <c r="L254" s="149">
        <v>0</v>
      </c>
      <c r="M254" s="78">
        <v>2</v>
      </c>
    </row>
    <row r="255" spans="3:13" ht="12.75">
      <c r="C255" t="s">
        <v>510</v>
      </c>
      <c r="D255" s="77" t="s">
        <v>630</v>
      </c>
      <c r="E255" s="149">
        <v>0</v>
      </c>
      <c r="F255" s="149">
        <v>0</v>
      </c>
      <c r="G255" s="149">
        <v>0</v>
      </c>
      <c r="H255" s="149">
        <v>0</v>
      </c>
      <c r="I255" s="149">
        <v>0</v>
      </c>
      <c r="J255" s="149">
        <v>0</v>
      </c>
      <c r="K255" s="149">
        <v>27</v>
      </c>
      <c r="L255" s="149">
        <v>0</v>
      </c>
      <c r="M255" s="78">
        <v>27</v>
      </c>
    </row>
    <row r="256" spans="1:13" ht="12.75">
      <c r="A256" s="105" t="s">
        <v>20</v>
      </c>
      <c r="C256"/>
      <c r="D256" s="77"/>
      <c r="E256" s="149">
        <f>E257+E259+E270+E289</f>
        <v>234</v>
      </c>
      <c r="F256" s="149">
        <f aca="true" t="shared" si="38" ref="F256:M256">F257+F259+F270+F289</f>
        <v>168</v>
      </c>
      <c r="G256" s="149">
        <f t="shared" si="38"/>
        <v>235</v>
      </c>
      <c r="H256" s="149">
        <f t="shared" si="38"/>
        <v>391</v>
      </c>
      <c r="I256" s="149">
        <f t="shared" si="38"/>
        <v>0</v>
      </c>
      <c r="J256" s="149">
        <f t="shared" si="38"/>
        <v>132</v>
      </c>
      <c r="K256" s="149">
        <f t="shared" si="38"/>
        <v>0</v>
      </c>
      <c r="L256" s="149">
        <f t="shared" si="38"/>
        <v>0</v>
      </c>
      <c r="M256" s="78">
        <f t="shared" si="38"/>
        <v>1160</v>
      </c>
    </row>
    <row r="257" spans="2:13" ht="12.75">
      <c r="B257" s="108" t="s">
        <v>264</v>
      </c>
      <c r="C257" s="113"/>
      <c r="D257" s="114"/>
      <c r="E257" s="150">
        <f>E258</f>
        <v>7</v>
      </c>
      <c r="F257" s="150">
        <f aca="true" t="shared" si="39" ref="F257:M257">F258</f>
        <v>9</v>
      </c>
      <c r="G257" s="150">
        <f t="shared" si="39"/>
        <v>13</v>
      </c>
      <c r="H257" s="150">
        <f t="shared" si="39"/>
        <v>18</v>
      </c>
      <c r="I257" s="150">
        <f t="shared" si="39"/>
        <v>0</v>
      </c>
      <c r="J257" s="150">
        <f t="shared" si="39"/>
        <v>3</v>
      </c>
      <c r="K257" s="150">
        <f t="shared" si="39"/>
        <v>0</v>
      </c>
      <c r="L257" s="150">
        <f t="shared" si="39"/>
        <v>0</v>
      </c>
      <c r="M257" s="117">
        <f t="shared" si="39"/>
        <v>50</v>
      </c>
    </row>
    <row r="258" spans="3:13" ht="12.75">
      <c r="C258" t="s">
        <v>516</v>
      </c>
      <c r="D258" s="77" t="s">
        <v>265</v>
      </c>
      <c r="E258" s="149">
        <v>7</v>
      </c>
      <c r="F258" s="149">
        <v>9</v>
      </c>
      <c r="G258" s="149">
        <v>13</v>
      </c>
      <c r="H258" s="149">
        <v>18</v>
      </c>
      <c r="I258" s="149">
        <v>0</v>
      </c>
      <c r="J258" s="149">
        <v>3</v>
      </c>
      <c r="K258" s="149">
        <v>0</v>
      </c>
      <c r="L258" s="149">
        <v>0</v>
      </c>
      <c r="M258" s="78">
        <v>50</v>
      </c>
    </row>
    <row r="259" spans="2:13" ht="12.75">
      <c r="B259" s="108" t="s">
        <v>266</v>
      </c>
      <c r="C259" s="113"/>
      <c r="D259" s="114"/>
      <c r="E259" s="150">
        <f>SUM(E260:E269)</f>
        <v>59</v>
      </c>
      <c r="F259" s="150">
        <f aca="true" t="shared" si="40" ref="F259:M259">SUM(F260:F269)</f>
        <v>63</v>
      </c>
      <c r="G259" s="150">
        <f t="shared" si="40"/>
        <v>113</v>
      </c>
      <c r="H259" s="150">
        <f t="shared" si="40"/>
        <v>150</v>
      </c>
      <c r="I259" s="150">
        <f t="shared" si="40"/>
        <v>0</v>
      </c>
      <c r="J259" s="150">
        <f t="shared" si="40"/>
        <v>33</v>
      </c>
      <c r="K259" s="150">
        <f t="shared" si="40"/>
        <v>0</v>
      </c>
      <c r="L259" s="150">
        <f t="shared" si="40"/>
        <v>0</v>
      </c>
      <c r="M259" s="117">
        <f t="shared" si="40"/>
        <v>418</v>
      </c>
    </row>
    <row r="260" spans="3:13" ht="12.75">
      <c r="C260" t="s">
        <v>517</v>
      </c>
      <c r="D260" s="77" t="s">
        <v>267</v>
      </c>
      <c r="E260" s="149">
        <v>59</v>
      </c>
      <c r="F260" s="149">
        <v>49</v>
      </c>
      <c r="G260" s="149">
        <v>61</v>
      </c>
      <c r="H260" s="149">
        <v>13</v>
      </c>
      <c r="I260" s="149">
        <v>0</v>
      </c>
      <c r="J260" s="149">
        <v>2</v>
      </c>
      <c r="K260" s="149">
        <v>0</v>
      </c>
      <c r="L260" s="149">
        <v>0</v>
      </c>
      <c r="M260" s="78">
        <v>184</v>
      </c>
    </row>
    <row r="261" spans="3:13" ht="12.75">
      <c r="C261" t="s">
        <v>518</v>
      </c>
      <c r="D261" s="77" t="s">
        <v>275</v>
      </c>
      <c r="E261" s="149">
        <v>0</v>
      </c>
      <c r="F261" s="149">
        <v>8</v>
      </c>
      <c r="G261" s="149">
        <v>21</v>
      </c>
      <c r="H261" s="149">
        <v>52</v>
      </c>
      <c r="I261" s="149">
        <v>0</v>
      </c>
      <c r="J261" s="149">
        <v>0</v>
      </c>
      <c r="K261" s="149">
        <v>0</v>
      </c>
      <c r="L261" s="149">
        <v>0</v>
      </c>
      <c r="M261" s="78">
        <v>81</v>
      </c>
    </row>
    <row r="262" spans="3:13" ht="12.75">
      <c r="C262" t="s">
        <v>519</v>
      </c>
      <c r="D262" s="77" t="s">
        <v>273</v>
      </c>
      <c r="E262" s="149">
        <v>0</v>
      </c>
      <c r="F262" s="149">
        <v>0</v>
      </c>
      <c r="G262" s="149">
        <v>0</v>
      </c>
      <c r="H262" s="149">
        <v>2</v>
      </c>
      <c r="I262" s="149">
        <v>0</v>
      </c>
      <c r="J262" s="149">
        <v>0</v>
      </c>
      <c r="K262" s="149">
        <v>0</v>
      </c>
      <c r="L262" s="149">
        <v>0</v>
      </c>
      <c r="M262" s="78">
        <v>2</v>
      </c>
    </row>
    <row r="263" spans="3:13" ht="12.75">
      <c r="C263" t="s">
        <v>520</v>
      </c>
      <c r="D263" s="77" t="s">
        <v>274</v>
      </c>
      <c r="E263" s="149">
        <v>0</v>
      </c>
      <c r="F263" s="149">
        <v>0</v>
      </c>
      <c r="G263" s="149">
        <v>0</v>
      </c>
      <c r="H263" s="149">
        <v>0</v>
      </c>
      <c r="I263" s="149">
        <v>0</v>
      </c>
      <c r="J263" s="149">
        <v>18</v>
      </c>
      <c r="K263" s="149">
        <v>0</v>
      </c>
      <c r="L263" s="149">
        <v>0</v>
      </c>
      <c r="M263" s="78">
        <v>18</v>
      </c>
    </row>
    <row r="264" spans="3:13" ht="12.75">
      <c r="C264" t="s">
        <v>521</v>
      </c>
      <c r="D264" s="77" t="s">
        <v>725</v>
      </c>
      <c r="E264" s="149">
        <v>0</v>
      </c>
      <c r="F264" s="149">
        <v>1</v>
      </c>
      <c r="G264" s="149">
        <v>0</v>
      </c>
      <c r="H264" s="149">
        <v>4</v>
      </c>
      <c r="I264" s="149">
        <v>0</v>
      </c>
      <c r="J264" s="149">
        <v>0</v>
      </c>
      <c r="K264" s="149">
        <v>0</v>
      </c>
      <c r="L264" s="149">
        <v>0</v>
      </c>
      <c r="M264" s="78">
        <v>5</v>
      </c>
    </row>
    <row r="265" spans="3:13" ht="12.75">
      <c r="C265" t="s">
        <v>522</v>
      </c>
      <c r="D265" s="77" t="s">
        <v>270</v>
      </c>
      <c r="E265" s="149">
        <v>0</v>
      </c>
      <c r="F265" s="149">
        <v>0</v>
      </c>
      <c r="G265" s="149">
        <v>10</v>
      </c>
      <c r="H265" s="149">
        <v>29</v>
      </c>
      <c r="I265" s="149">
        <v>0</v>
      </c>
      <c r="J265" s="149">
        <v>0</v>
      </c>
      <c r="K265" s="149">
        <v>0</v>
      </c>
      <c r="L265" s="149">
        <v>0</v>
      </c>
      <c r="M265" s="78">
        <v>39</v>
      </c>
    </row>
    <row r="266" spans="3:13" ht="12.75">
      <c r="C266" t="s">
        <v>523</v>
      </c>
      <c r="D266" s="77" t="s">
        <v>268</v>
      </c>
      <c r="E266" s="149">
        <v>0</v>
      </c>
      <c r="F266" s="149">
        <v>0</v>
      </c>
      <c r="G266" s="149">
        <v>0</v>
      </c>
      <c r="H266" s="149">
        <v>0</v>
      </c>
      <c r="I266" s="149">
        <v>0</v>
      </c>
      <c r="J266" s="149">
        <v>3</v>
      </c>
      <c r="K266" s="149">
        <v>0</v>
      </c>
      <c r="L266" s="149">
        <v>0</v>
      </c>
      <c r="M266" s="78">
        <v>3</v>
      </c>
    </row>
    <row r="267" spans="3:13" ht="12.75">
      <c r="C267" t="s">
        <v>524</v>
      </c>
      <c r="D267" s="77" t="s">
        <v>271</v>
      </c>
      <c r="E267" s="149">
        <v>0</v>
      </c>
      <c r="F267" s="149">
        <v>5</v>
      </c>
      <c r="G267" s="149">
        <v>17</v>
      </c>
      <c r="H267" s="149">
        <v>31</v>
      </c>
      <c r="I267" s="149">
        <v>0</v>
      </c>
      <c r="J267" s="149">
        <v>0</v>
      </c>
      <c r="K267" s="149">
        <v>0</v>
      </c>
      <c r="L267" s="149">
        <v>0</v>
      </c>
      <c r="M267" s="78">
        <v>53</v>
      </c>
    </row>
    <row r="268" spans="3:13" ht="12.75">
      <c r="C268" t="s">
        <v>525</v>
      </c>
      <c r="D268" s="77" t="s">
        <v>269</v>
      </c>
      <c r="E268" s="149">
        <v>0</v>
      </c>
      <c r="F268" s="149">
        <v>0</v>
      </c>
      <c r="G268" s="149">
        <v>0</v>
      </c>
      <c r="H268" s="149">
        <v>0</v>
      </c>
      <c r="I268" s="149">
        <v>0</v>
      </c>
      <c r="J268" s="149">
        <v>10</v>
      </c>
      <c r="K268" s="149">
        <v>0</v>
      </c>
      <c r="L268" s="149">
        <v>0</v>
      </c>
      <c r="M268" s="78">
        <v>10</v>
      </c>
    </row>
    <row r="269" spans="3:13" ht="12.75">
      <c r="C269" t="s">
        <v>526</v>
      </c>
      <c r="D269" s="77" t="s">
        <v>272</v>
      </c>
      <c r="E269" s="149">
        <v>0</v>
      </c>
      <c r="F269" s="149">
        <v>0</v>
      </c>
      <c r="G269" s="149">
        <v>4</v>
      </c>
      <c r="H269" s="149">
        <v>19</v>
      </c>
      <c r="I269" s="149">
        <v>0</v>
      </c>
      <c r="J269" s="149">
        <v>0</v>
      </c>
      <c r="K269" s="149">
        <v>0</v>
      </c>
      <c r="L269" s="149">
        <v>0</v>
      </c>
      <c r="M269" s="78">
        <v>23</v>
      </c>
    </row>
    <row r="270" spans="2:13" ht="12.75">
      <c r="B270" s="108" t="s">
        <v>276</v>
      </c>
      <c r="C270" s="113"/>
      <c r="D270" s="114"/>
      <c r="E270" s="150">
        <f>SUM(E271:E288)</f>
        <v>87</v>
      </c>
      <c r="F270" s="150">
        <f aca="true" t="shared" si="41" ref="F270:M270">SUM(F271:F288)</f>
        <v>53</v>
      </c>
      <c r="G270" s="150">
        <f t="shared" si="41"/>
        <v>53</v>
      </c>
      <c r="H270" s="150">
        <f t="shared" si="41"/>
        <v>128</v>
      </c>
      <c r="I270" s="150">
        <f t="shared" si="41"/>
        <v>0</v>
      </c>
      <c r="J270" s="150">
        <f t="shared" si="41"/>
        <v>69</v>
      </c>
      <c r="K270" s="150">
        <f t="shared" si="41"/>
        <v>0</v>
      </c>
      <c r="L270" s="150">
        <f t="shared" si="41"/>
        <v>0</v>
      </c>
      <c r="M270" s="117">
        <f t="shared" si="41"/>
        <v>390</v>
      </c>
    </row>
    <row r="271" spans="3:13" ht="12.75">
      <c r="C271" t="s">
        <v>527</v>
      </c>
      <c r="D271" s="77" t="s">
        <v>280</v>
      </c>
      <c r="E271" s="149"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12</v>
      </c>
      <c r="K271" s="149">
        <v>0</v>
      </c>
      <c r="L271" s="149">
        <v>0</v>
      </c>
      <c r="M271" s="78">
        <v>12</v>
      </c>
    </row>
    <row r="272" spans="3:13" ht="12.75">
      <c r="C272" t="s">
        <v>528</v>
      </c>
      <c r="D272" s="77" t="s">
        <v>283</v>
      </c>
      <c r="E272" s="149">
        <v>0</v>
      </c>
      <c r="F272" s="149">
        <v>0</v>
      </c>
      <c r="G272" s="149">
        <v>0</v>
      </c>
      <c r="H272" s="149">
        <v>0</v>
      </c>
      <c r="I272" s="149">
        <v>0</v>
      </c>
      <c r="J272" s="149">
        <v>31</v>
      </c>
      <c r="K272" s="149">
        <v>0</v>
      </c>
      <c r="L272" s="149">
        <v>0</v>
      </c>
      <c r="M272" s="78">
        <v>31</v>
      </c>
    </row>
    <row r="273" spans="3:13" ht="12.75">
      <c r="C273" t="s">
        <v>529</v>
      </c>
      <c r="D273" s="77" t="s">
        <v>281</v>
      </c>
      <c r="E273" s="149"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3</v>
      </c>
      <c r="K273" s="149">
        <v>0</v>
      </c>
      <c r="L273" s="149">
        <v>0</v>
      </c>
      <c r="M273" s="78">
        <v>3</v>
      </c>
    </row>
    <row r="274" spans="3:13" ht="12.75">
      <c r="C274" t="s">
        <v>530</v>
      </c>
      <c r="D274" s="77" t="s">
        <v>284</v>
      </c>
      <c r="E274" s="149"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19</v>
      </c>
      <c r="K274" s="149">
        <v>0</v>
      </c>
      <c r="L274" s="149">
        <v>0</v>
      </c>
      <c r="M274" s="78">
        <v>19</v>
      </c>
    </row>
    <row r="275" spans="3:13" ht="12.75">
      <c r="C275" t="s">
        <v>531</v>
      </c>
      <c r="D275" s="77" t="s">
        <v>282</v>
      </c>
      <c r="E275" s="149"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4</v>
      </c>
      <c r="K275" s="149">
        <v>0</v>
      </c>
      <c r="L275" s="149">
        <v>0</v>
      </c>
      <c r="M275" s="78">
        <v>4</v>
      </c>
    </row>
    <row r="276" spans="3:13" ht="12.75">
      <c r="C276" t="s">
        <v>532</v>
      </c>
      <c r="D276" s="77" t="s">
        <v>682</v>
      </c>
      <c r="E276" s="149">
        <v>9</v>
      </c>
      <c r="F276" s="149">
        <v>5</v>
      </c>
      <c r="G276" s="149">
        <v>16</v>
      </c>
      <c r="H276" s="149">
        <v>24</v>
      </c>
      <c r="I276" s="149">
        <v>0</v>
      </c>
      <c r="J276" s="149">
        <v>0</v>
      </c>
      <c r="K276" s="149">
        <v>0</v>
      </c>
      <c r="L276" s="149">
        <v>0</v>
      </c>
      <c r="M276" s="78">
        <v>54</v>
      </c>
    </row>
    <row r="277" spans="3:13" ht="12.75">
      <c r="C277" t="s">
        <v>533</v>
      </c>
      <c r="D277" s="77" t="s">
        <v>634</v>
      </c>
      <c r="E277" s="149">
        <v>1</v>
      </c>
      <c r="F277" s="149">
        <v>0</v>
      </c>
      <c r="G277" s="149">
        <v>1</v>
      </c>
      <c r="H277" s="149">
        <v>8</v>
      </c>
      <c r="I277" s="149">
        <v>0</v>
      </c>
      <c r="J277" s="149">
        <v>0</v>
      </c>
      <c r="K277" s="149">
        <v>0</v>
      </c>
      <c r="L277" s="149">
        <v>0</v>
      </c>
      <c r="M277" s="78">
        <v>10</v>
      </c>
    </row>
    <row r="278" spans="3:13" ht="12.75">
      <c r="C278" t="s">
        <v>534</v>
      </c>
      <c r="D278" s="77" t="s">
        <v>635</v>
      </c>
      <c r="E278" s="149">
        <v>39</v>
      </c>
      <c r="F278" s="149">
        <v>18</v>
      </c>
      <c r="G278" s="149">
        <v>14</v>
      </c>
      <c r="H278" s="149">
        <v>44</v>
      </c>
      <c r="I278" s="149">
        <v>0</v>
      </c>
      <c r="J278" s="149">
        <v>0</v>
      </c>
      <c r="K278" s="149">
        <v>0</v>
      </c>
      <c r="L278" s="149">
        <v>0</v>
      </c>
      <c r="M278" s="78">
        <v>115</v>
      </c>
    </row>
    <row r="279" spans="3:13" ht="12.75">
      <c r="C279" t="s">
        <v>535</v>
      </c>
      <c r="D279" s="77" t="s">
        <v>636</v>
      </c>
      <c r="E279" s="149">
        <v>5</v>
      </c>
      <c r="F279" s="149">
        <v>7</v>
      </c>
      <c r="G279" s="149">
        <v>2</v>
      </c>
      <c r="H279" s="149">
        <v>3</v>
      </c>
      <c r="I279" s="149">
        <v>0</v>
      </c>
      <c r="J279" s="149">
        <v>0</v>
      </c>
      <c r="K279" s="149">
        <v>0</v>
      </c>
      <c r="L279" s="149">
        <v>0</v>
      </c>
      <c r="M279" s="78">
        <v>17</v>
      </c>
    </row>
    <row r="280" spans="3:13" ht="12.75">
      <c r="C280" t="s">
        <v>536</v>
      </c>
      <c r="D280" s="77" t="s">
        <v>637</v>
      </c>
      <c r="E280" s="149">
        <v>4</v>
      </c>
      <c r="F280" s="149">
        <v>5</v>
      </c>
      <c r="G280" s="149">
        <v>1</v>
      </c>
      <c r="H280" s="149">
        <v>7</v>
      </c>
      <c r="I280" s="149">
        <v>0</v>
      </c>
      <c r="J280" s="149">
        <v>0</v>
      </c>
      <c r="K280" s="149">
        <v>0</v>
      </c>
      <c r="L280" s="149">
        <v>0</v>
      </c>
      <c r="M280" s="78">
        <v>17</v>
      </c>
    </row>
    <row r="281" spans="3:13" ht="12.75">
      <c r="C281" t="s">
        <v>537</v>
      </c>
      <c r="D281" s="77" t="s">
        <v>638</v>
      </c>
      <c r="E281" s="149">
        <v>0</v>
      </c>
      <c r="F281" s="149">
        <v>0</v>
      </c>
      <c r="G281" s="149">
        <v>0</v>
      </c>
      <c r="H281" s="149">
        <v>1</v>
      </c>
      <c r="I281" s="149">
        <v>0</v>
      </c>
      <c r="J281" s="149">
        <v>0</v>
      </c>
      <c r="K281" s="149">
        <v>0</v>
      </c>
      <c r="L281" s="149">
        <v>0</v>
      </c>
      <c r="M281" s="78">
        <v>1</v>
      </c>
    </row>
    <row r="282" spans="3:13" ht="12.75">
      <c r="C282" t="s">
        <v>538</v>
      </c>
      <c r="D282" s="77" t="s">
        <v>277</v>
      </c>
      <c r="E282" s="149">
        <v>3</v>
      </c>
      <c r="F282" s="149">
        <v>1</v>
      </c>
      <c r="G282" s="149">
        <v>0</v>
      </c>
      <c r="H282" s="149">
        <v>4</v>
      </c>
      <c r="I282" s="149">
        <v>0</v>
      </c>
      <c r="J282" s="149">
        <v>0</v>
      </c>
      <c r="K282" s="149">
        <v>0</v>
      </c>
      <c r="L282" s="149">
        <v>0</v>
      </c>
      <c r="M282" s="78">
        <v>8</v>
      </c>
    </row>
    <row r="283" spans="3:13" ht="12.75">
      <c r="C283" t="s">
        <v>539</v>
      </c>
      <c r="D283" s="77" t="s">
        <v>279</v>
      </c>
      <c r="E283" s="149">
        <v>4</v>
      </c>
      <c r="F283" s="149">
        <v>3</v>
      </c>
      <c r="G283" s="149">
        <v>0</v>
      </c>
      <c r="H283" s="149">
        <v>1</v>
      </c>
      <c r="I283" s="149">
        <v>0</v>
      </c>
      <c r="J283" s="149">
        <v>0</v>
      </c>
      <c r="K283" s="149">
        <v>0</v>
      </c>
      <c r="L283" s="149">
        <v>0</v>
      </c>
      <c r="M283" s="78">
        <v>8</v>
      </c>
    </row>
    <row r="284" spans="3:13" ht="12.75">
      <c r="C284" t="s">
        <v>540</v>
      </c>
      <c r="D284" s="77" t="s">
        <v>278</v>
      </c>
      <c r="E284" s="149">
        <v>7</v>
      </c>
      <c r="F284" s="149">
        <v>7</v>
      </c>
      <c r="G284" s="149">
        <v>8</v>
      </c>
      <c r="H284" s="149">
        <v>13</v>
      </c>
      <c r="I284" s="149">
        <v>0</v>
      </c>
      <c r="J284" s="149">
        <v>0</v>
      </c>
      <c r="K284" s="149">
        <v>0</v>
      </c>
      <c r="L284" s="149">
        <v>0</v>
      </c>
      <c r="M284" s="78">
        <v>35</v>
      </c>
    </row>
    <row r="285" spans="3:13" ht="12.75">
      <c r="C285" t="s">
        <v>541</v>
      </c>
      <c r="D285" s="77" t="s">
        <v>639</v>
      </c>
      <c r="E285" s="149">
        <v>0</v>
      </c>
      <c r="F285" s="149">
        <v>1</v>
      </c>
      <c r="G285" s="149">
        <v>2</v>
      </c>
      <c r="H285" s="149">
        <v>1</v>
      </c>
      <c r="I285" s="149">
        <v>0</v>
      </c>
      <c r="J285" s="149">
        <v>0</v>
      </c>
      <c r="K285" s="149">
        <v>0</v>
      </c>
      <c r="L285" s="149">
        <v>0</v>
      </c>
      <c r="M285" s="78">
        <v>4</v>
      </c>
    </row>
    <row r="286" spans="3:13" ht="12.75">
      <c r="C286" t="s">
        <v>542</v>
      </c>
      <c r="D286" s="77" t="s">
        <v>285</v>
      </c>
      <c r="E286" s="149">
        <v>3</v>
      </c>
      <c r="F286" s="149">
        <v>0</v>
      </c>
      <c r="G286" s="149">
        <v>3</v>
      </c>
      <c r="H286" s="149">
        <v>8</v>
      </c>
      <c r="I286" s="149">
        <v>0</v>
      </c>
      <c r="J286" s="149">
        <v>0</v>
      </c>
      <c r="K286" s="149">
        <v>0</v>
      </c>
      <c r="L286" s="149">
        <v>0</v>
      </c>
      <c r="M286" s="78">
        <v>14</v>
      </c>
    </row>
    <row r="287" spans="3:13" ht="12.75">
      <c r="C287" t="s">
        <v>543</v>
      </c>
      <c r="D287" s="77" t="s">
        <v>287</v>
      </c>
      <c r="E287" s="149">
        <v>6</v>
      </c>
      <c r="F287" s="149">
        <v>3</v>
      </c>
      <c r="G287" s="149">
        <v>2</v>
      </c>
      <c r="H287" s="149">
        <v>2</v>
      </c>
      <c r="I287" s="149">
        <v>0</v>
      </c>
      <c r="J287" s="149">
        <v>0</v>
      </c>
      <c r="K287" s="149">
        <v>0</v>
      </c>
      <c r="L287" s="149">
        <v>0</v>
      </c>
      <c r="M287" s="78">
        <v>13</v>
      </c>
    </row>
    <row r="288" spans="3:13" ht="12.75">
      <c r="C288" t="s">
        <v>544</v>
      </c>
      <c r="D288" s="77" t="s">
        <v>286</v>
      </c>
      <c r="E288" s="149">
        <v>6</v>
      </c>
      <c r="F288" s="149">
        <v>3</v>
      </c>
      <c r="G288" s="149">
        <v>4</v>
      </c>
      <c r="H288" s="149">
        <v>12</v>
      </c>
      <c r="I288" s="149">
        <v>0</v>
      </c>
      <c r="J288" s="149">
        <v>0</v>
      </c>
      <c r="K288" s="149">
        <v>0</v>
      </c>
      <c r="L288" s="149">
        <v>0</v>
      </c>
      <c r="M288" s="78">
        <v>25</v>
      </c>
    </row>
    <row r="289" spans="2:13" ht="12.75">
      <c r="B289" s="108" t="s">
        <v>288</v>
      </c>
      <c r="C289" s="113"/>
      <c r="D289" s="114"/>
      <c r="E289" s="150">
        <f>SUM(E290:E297)</f>
        <v>81</v>
      </c>
      <c r="F289" s="150">
        <f aca="true" t="shared" si="42" ref="F289:M289">SUM(F290:F297)</f>
        <v>43</v>
      </c>
      <c r="G289" s="150">
        <f t="shared" si="42"/>
        <v>56</v>
      </c>
      <c r="H289" s="150">
        <f t="shared" si="42"/>
        <v>95</v>
      </c>
      <c r="I289" s="150">
        <f t="shared" si="42"/>
        <v>0</v>
      </c>
      <c r="J289" s="150">
        <f t="shared" si="42"/>
        <v>27</v>
      </c>
      <c r="K289" s="150">
        <f t="shared" si="42"/>
        <v>0</v>
      </c>
      <c r="L289" s="150">
        <f t="shared" si="42"/>
        <v>0</v>
      </c>
      <c r="M289" s="117">
        <f t="shared" si="42"/>
        <v>302</v>
      </c>
    </row>
    <row r="290" spans="3:13" ht="12.75">
      <c r="C290" t="s">
        <v>545</v>
      </c>
      <c r="D290" s="77" t="s">
        <v>289</v>
      </c>
      <c r="E290" s="149">
        <v>0</v>
      </c>
      <c r="F290" s="149">
        <v>0</v>
      </c>
      <c r="G290" s="149">
        <v>0</v>
      </c>
      <c r="H290" s="149">
        <v>0</v>
      </c>
      <c r="I290" s="149">
        <v>0</v>
      </c>
      <c r="J290" s="149">
        <v>7</v>
      </c>
      <c r="K290" s="149">
        <v>0</v>
      </c>
      <c r="L290" s="149">
        <v>0</v>
      </c>
      <c r="M290" s="78">
        <v>7</v>
      </c>
    </row>
    <row r="291" spans="3:13" ht="12.75">
      <c r="C291" t="s">
        <v>546</v>
      </c>
      <c r="D291" s="77" t="s">
        <v>290</v>
      </c>
      <c r="E291" s="149">
        <v>0</v>
      </c>
      <c r="F291" s="149">
        <v>0</v>
      </c>
      <c r="G291" s="149">
        <v>0</v>
      </c>
      <c r="H291" s="149">
        <v>9</v>
      </c>
      <c r="I291" s="149">
        <v>0</v>
      </c>
      <c r="J291" s="149">
        <v>20</v>
      </c>
      <c r="K291" s="149">
        <v>0</v>
      </c>
      <c r="L291" s="149">
        <v>0</v>
      </c>
      <c r="M291" s="78">
        <v>29</v>
      </c>
    </row>
    <row r="292" spans="3:13" ht="12.75">
      <c r="C292" t="s">
        <v>547</v>
      </c>
      <c r="D292" s="77" t="s">
        <v>294</v>
      </c>
      <c r="E292" s="149">
        <v>17</v>
      </c>
      <c r="F292" s="149">
        <v>7</v>
      </c>
      <c r="G292" s="149">
        <v>9</v>
      </c>
      <c r="H292" s="149">
        <v>19</v>
      </c>
      <c r="I292" s="149">
        <v>0</v>
      </c>
      <c r="J292" s="149">
        <v>0</v>
      </c>
      <c r="K292" s="149">
        <v>0</v>
      </c>
      <c r="L292" s="149">
        <v>0</v>
      </c>
      <c r="M292" s="78">
        <v>52</v>
      </c>
    </row>
    <row r="293" spans="3:13" ht="12.75">
      <c r="C293" t="s">
        <v>548</v>
      </c>
      <c r="D293" s="77" t="s">
        <v>291</v>
      </c>
      <c r="E293" s="149">
        <v>33</v>
      </c>
      <c r="F293" s="149">
        <v>20</v>
      </c>
      <c r="G293" s="149">
        <v>31</v>
      </c>
      <c r="H293" s="149">
        <v>35</v>
      </c>
      <c r="I293" s="149">
        <v>0</v>
      </c>
      <c r="J293" s="149">
        <v>0</v>
      </c>
      <c r="K293" s="149">
        <v>0</v>
      </c>
      <c r="L293" s="149">
        <v>0</v>
      </c>
      <c r="M293" s="78">
        <v>119</v>
      </c>
    </row>
    <row r="294" spans="3:13" ht="12.75">
      <c r="C294" t="s">
        <v>549</v>
      </c>
      <c r="D294" s="77" t="s">
        <v>296</v>
      </c>
      <c r="E294" s="149">
        <v>7</v>
      </c>
      <c r="F294" s="149">
        <v>3</v>
      </c>
      <c r="G294" s="149">
        <v>5</v>
      </c>
      <c r="H294" s="149">
        <v>8</v>
      </c>
      <c r="I294" s="149">
        <v>0</v>
      </c>
      <c r="J294" s="149">
        <v>0</v>
      </c>
      <c r="K294" s="149">
        <v>0</v>
      </c>
      <c r="L294" s="149">
        <v>0</v>
      </c>
      <c r="M294" s="78">
        <v>23</v>
      </c>
    </row>
    <row r="295" spans="3:13" ht="12.75">
      <c r="C295" t="s">
        <v>550</v>
      </c>
      <c r="D295" s="77" t="s">
        <v>293</v>
      </c>
      <c r="E295" s="149">
        <v>9</v>
      </c>
      <c r="F295" s="149">
        <v>4</v>
      </c>
      <c r="G295" s="149">
        <v>1</v>
      </c>
      <c r="H295" s="149">
        <v>0</v>
      </c>
      <c r="I295" s="149">
        <v>0</v>
      </c>
      <c r="J295" s="149">
        <v>0</v>
      </c>
      <c r="K295" s="149">
        <v>0</v>
      </c>
      <c r="L295" s="149">
        <v>0</v>
      </c>
      <c r="M295" s="78">
        <v>14</v>
      </c>
    </row>
    <row r="296" spans="3:13" ht="12.75">
      <c r="C296" t="s">
        <v>551</v>
      </c>
      <c r="D296" s="77" t="s">
        <v>295</v>
      </c>
      <c r="E296" s="149">
        <v>11</v>
      </c>
      <c r="F296" s="149">
        <v>8</v>
      </c>
      <c r="G296" s="149">
        <v>8</v>
      </c>
      <c r="H296" s="149">
        <v>23</v>
      </c>
      <c r="I296" s="149">
        <v>0</v>
      </c>
      <c r="J296" s="149">
        <v>0</v>
      </c>
      <c r="K296" s="149">
        <v>0</v>
      </c>
      <c r="L296" s="149">
        <v>0</v>
      </c>
      <c r="M296" s="78">
        <v>50</v>
      </c>
    </row>
    <row r="297" spans="3:13" ht="12.75">
      <c r="C297" t="s">
        <v>552</v>
      </c>
      <c r="D297" s="77" t="s">
        <v>292</v>
      </c>
      <c r="E297" s="149">
        <v>4</v>
      </c>
      <c r="F297" s="149">
        <v>1</v>
      </c>
      <c r="G297" s="149">
        <v>2</v>
      </c>
      <c r="H297" s="149">
        <v>1</v>
      </c>
      <c r="I297" s="149">
        <v>0</v>
      </c>
      <c r="J297" s="149">
        <v>0</v>
      </c>
      <c r="K297" s="149">
        <v>0</v>
      </c>
      <c r="L297" s="149">
        <v>0</v>
      </c>
      <c r="M297" s="78">
        <v>8</v>
      </c>
    </row>
    <row r="298" spans="1:13" ht="12.75">
      <c r="A298" s="105" t="s">
        <v>0</v>
      </c>
      <c r="C298"/>
      <c r="D298" s="77"/>
      <c r="E298" s="149">
        <f>E299</f>
        <v>61</v>
      </c>
      <c r="F298" s="149">
        <f aca="true" t="shared" si="43" ref="F298:M298">F299</f>
        <v>46</v>
      </c>
      <c r="G298" s="149">
        <f t="shared" si="43"/>
        <v>75</v>
      </c>
      <c r="H298" s="149">
        <f t="shared" si="43"/>
        <v>92</v>
      </c>
      <c r="I298" s="149">
        <f t="shared" si="43"/>
        <v>0</v>
      </c>
      <c r="J298" s="149">
        <f t="shared" si="43"/>
        <v>42</v>
      </c>
      <c r="K298" s="149">
        <f t="shared" si="43"/>
        <v>0</v>
      </c>
      <c r="L298" s="149">
        <f t="shared" si="43"/>
        <v>5</v>
      </c>
      <c r="M298" s="78">
        <f t="shared" si="43"/>
        <v>321</v>
      </c>
    </row>
    <row r="299" spans="2:13" ht="12.75">
      <c r="B299" s="108" t="s">
        <v>0</v>
      </c>
      <c r="C299" s="113"/>
      <c r="D299" s="114"/>
      <c r="E299" s="150">
        <f>SUM(E300:E306)</f>
        <v>61</v>
      </c>
      <c r="F299" s="150">
        <f aca="true" t="shared" si="44" ref="F299:M299">SUM(F300:F306)</f>
        <v>46</v>
      </c>
      <c r="G299" s="150">
        <f t="shared" si="44"/>
        <v>75</v>
      </c>
      <c r="H299" s="150">
        <f t="shared" si="44"/>
        <v>92</v>
      </c>
      <c r="I299" s="150">
        <f t="shared" si="44"/>
        <v>0</v>
      </c>
      <c r="J299" s="150">
        <f t="shared" si="44"/>
        <v>42</v>
      </c>
      <c r="K299" s="150">
        <f t="shared" si="44"/>
        <v>0</v>
      </c>
      <c r="L299" s="150">
        <f t="shared" si="44"/>
        <v>5</v>
      </c>
      <c r="M299" s="117">
        <f t="shared" si="44"/>
        <v>321</v>
      </c>
    </row>
    <row r="300" spans="3:13" ht="12.75">
      <c r="C300" t="s">
        <v>553</v>
      </c>
      <c r="D300" s="77" t="s">
        <v>297</v>
      </c>
      <c r="E300" s="149">
        <v>0</v>
      </c>
      <c r="F300" s="149">
        <v>16</v>
      </c>
      <c r="G300" s="149">
        <v>74</v>
      </c>
      <c r="H300" s="149">
        <v>92</v>
      </c>
      <c r="I300" s="149">
        <v>0</v>
      </c>
      <c r="J300" s="149">
        <v>0</v>
      </c>
      <c r="K300" s="149">
        <v>0</v>
      </c>
      <c r="L300" s="149">
        <v>0</v>
      </c>
      <c r="M300" s="78">
        <v>182</v>
      </c>
    </row>
    <row r="301" spans="3:13" ht="12.75">
      <c r="C301" t="s">
        <v>554</v>
      </c>
      <c r="D301" s="77" t="s">
        <v>298</v>
      </c>
      <c r="E301" s="149">
        <v>61</v>
      </c>
      <c r="F301" s="149">
        <v>30</v>
      </c>
      <c r="G301" s="149">
        <v>1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78">
        <v>92</v>
      </c>
    </row>
    <row r="302" spans="3:13" ht="12.75">
      <c r="C302" t="s">
        <v>555</v>
      </c>
      <c r="D302" s="77" t="s">
        <v>300</v>
      </c>
      <c r="E302" s="149">
        <v>0</v>
      </c>
      <c r="F302" s="149">
        <v>0</v>
      </c>
      <c r="G302" s="149">
        <v>0</v>
      </c>
      <c r="H302" s="149">
        <v>0</v>
      </c>
      <c r="I302" s="149">
        <v>0</v>
      </c>
      <c r="J302" s="149">
        <v>25</v>
      </c>
      <c r="K302" s="149">
        <v>0</v>
      </c>
      <c r="L302" s="149">
        <v>0</v>
      </c>
      <c r="M302" s="78">
        <v>25</v>
      </c>
    </row>
    <row r="303" spans="3:13" ht="12.75">
      <c r="C303" t="s">
        <v>556</v>
      </c>
      <c r="D303" s="77" t="s">
        <v>640</v>
      </c>
      <c r="E303" s="149">
        <v>0</v>
      </c>
      <c r="F303" s="149">
        <v>0</v>
      </c>
      <c r="G303" s="149">
        <v>0</v>
      </c>
      <c r="H303" s="149">
        <v>0</v>
      </c>
      <c r="I303" s="149">
        <v>0</v>
      </c>
      <c r="J303" s="149">
        <v>10</v>
      </c>
      <c r="K303" s="149">
        <v>0</v>
      </c>
      <c r="L303" s="149">
        <v>0</v>
      </c>
      <c r="M303" s="78">
        <v>10</v>
      </c>
    </row>
    <row r="304" spans="3:13" ht="12.75">
      <c r="C304" t="s">
        <v>557</v>
      </c>
      <c r="D304" s="77" t="s">
        <v>299</v>
      </c>
      <c r="E304" s="149">
        <v>0</v>
      </c>
      <c r="F304" s="149">
        <v>0</v>
      </c>
      <c r="G304" s="149">
        <v>0</v>
      </c>
      <c r="H304" s="149">
        <v>0</v>
      </c>
      <c r="I304" s="149">
        <v>0</v>
      </c>
      <c r="J304" s="149">
        <v>6</v>
      </c>
      <c r="K304" s="149">
        <v>0</v>
      </c>
      <c r="L304" s="149">
        <v>0</v>
      </c>
      <c r="M304" s="78">
        <v>6</v>
      </c>
    </row>
    <row r="305" spans="3:13" ht="12.75">
      <c r="C305" t="s">
        <v>558</v>
      </c>
      <c r="D305" s="77" t="s">
        <v>641</v>
      </c>
      <c r="E305" s="149">
        <v>0</v>
      </c>
      <c r="F305" s="149">
        <v>0</v>
      </c>
      <c r="G305" s="149">
        <v>0</v>
      </c>
      <c r="H305" s="149">
        <v>0</v>
      </c>
      <c r="I305" s="149">
        <v>0</v>
      </c>
      <c r="J305" s="149">
        <v>1</v>
      </c>
      <c r="K305" s="149">
        <v>0</v>
      </c>
      <c r="L305" s="149">
        <v>0</v>
      </c>
      <c r="M305" s="78">
        <v>1</v>
      </c>
    </row>
    <row r="306" spans="3:13" ht="12.75">
      <c r="C306" t="s">
        <v>559</v>
      </c>
      <c r="D306" s="77" t="s">
        <v>301</v>
      </c>
      <c r="E306" s="149">
        <v>0</v>
      </c>
      <c r="F306" s="149">
        <v>0</v>
      </c>
      <c r="G306" s="149">
        <v>0</v>
      </c>
      <c r="H306" s="149">
        <v>0</v>
      </c>
      <c r="I306" s="149">
        <v>0</v>
      </c>
      <c r="J306" s="149">
        <v>0</v>
      </c>
      <c r="K306" s="149">
        <v>0</v>
      </c>
      <c r="L306" s="149">
        <v>5</v>
      </c>
      <c r="M306" s="78">
        <v>5</v>
      </c>
    </row>
    <row r="307" spans="1:13" ht="12.75">
      <c r="A307" s="105" t="s">
        <v>19</v>
      </c>
      <c r="C307"/>
      <c r="D307" s="77"/>
      <c r="E307" s="149">
        <f>E308+E318</f>
        <v>980</v>
      </c>
      <c r="F307" s="149">
        <f aca="true" t="shared" si="45" ref="F307:M307">F308+F318</f>
        <v>683</v>
      </c>
      <c r="G307" s="149">
        <f t="shared" si="45"/>
        <v>452</v>
      </c>
      <c r="H307" s="149">
        <f t="shared" si="45"/>
        <v>122</v>
      </c>
      <c r="I307" s="149">
        <f t="shared" si="45"/>
        <v>68</v>
      </c>
      <c r="J307" s="149">
        <f t="shared" si="45"/>
        <v>295</v>
      </c>
      <c r="K307" s="149">
        <f t="shared" si="45"/>
        <v>0</v>
      </c>
      <c r="L307" s="149">
        <f t="shared" si="45"/>
        <v>0</v>
      </c>
      <c r="M307" s="78">
        <f t="shared" si="45"/>
        <v>2600</v>
      </c>
    </row>
    <row r="308" spans="2:13" ht="12.75">
      <c r="B308" s="108" t="s">
        <v>303</v>
      </c>
      <c r="C308" s="113"/>
      <c r="D308" s="114"/>
      <c r="E308" s="150">
        <f>SUM(E309:E316)</f>
        <v>980</v>
      </c>
      <c r="F308" s="150">
        <f aca="true" t="shared" si="46" ref="F308:M308">SUM(F309:F316)</f>
        <v>683</v>
      </c>
      <c r="G308" s="150">
        <f t="shared" si="46"/>
        <v>452</v>
      </c>
      <c r="H308" s="150">
        <f t="shared" si="46"/>
        <v>122</v>
      </c>
      <c r="I308" s="150">
        <f t="shared" si="46"/>
        <v>68</v>
      </c>
      <c r="J308" s="150">
        <f t="shared" si="46"/>
        <v>0</v>
      </c>
      <c r="K308" s="150">
        <f t="shared" si="46"/>
        <v>0</v>
      </c>
      <c r="L308" s="150">
        <f t="shared" si="46"/>
        <v>0</v>
      </c>
      <c r="M308" s="117">
        <f t="shared" si="46"/>
        <v>2305</v>
      </c>
    </row>
    <row r="309" spans="3:13" ht="12.75">
      <c r="C309" t="s">
        <v>561</v>
      </c>
      <c r="D309" s="77" t="s">
        <v>309</v>
      </c>
      <c r="E309" s="149">
        <v>0</v>
      </c>
      <c r="F309" s="149">
        <v>0</v>
      </c>
      <c r="G309" s="149">
        <v>6</v>
      </c>
      <c r="H309" s="149">
        <v>43</v>
      </c>
      <c r="I309" s="149">
        <v>0</v>
      </c>
      <c r="J309" s="149">
        <v>0</v>
      </c>
      <c r="K309" s="149">
        <v>0</v>
      </c>
      <c r="L309" s="149">
        <v>0</v>
      </c>
      <c r="M309" s="78">
        <v>49</v>
      </c>
    </row>
    <row r="310" spans="3:13" ht="12.75">
      <c r="C310" t="s">
        <v>562</v>
      </c>
      <c r="D310" s="77" t="s">
        <v>306</v>
      </c>
      <c r="E310" s="149">
        <v>0</v>
      </c>
      <c r="F310" s="149">
        <v>0</v>
      </c>
      <c r="G310" s="149">
        <v>0</v>
      </c>
      <c r="H310" s="149">
        <v>0</v>
      </c>
      <c r="I310" s="149">
        <v>68</v>
      </c>
      <c r="J310" s="149">
        <v>0</v>
      </c>
      <c r="K310" s="149">
        <v>0</v>
      </c>
      <c r="L310" s="149">
        <v>0</v>
      </c>
      <c r="M310" s="78">
        <v>68</v>
      </c>
    </row>
    <row r="311" spans="3:13" ht="12.75">
      <c r="C311" t="s">
        <v>563</v>
      </c>
      <c r="D311" s="77" t="s">
        <v>304</v>
      </c>
      <c r="E311" s="149">
        <v>0</v>
      </c>
      <c r="F311" s="149">
        <v>0</v>
      </c>
      <c r="G311" s="149">
        <v>0</v>
      </c>
      <c r="H311" s="149">
        <v>1</v>
      </c>
      <c r="I311" s="149">
        <v>0</v>
      </c>
      <c r="J311" s="149">
        <v>0</v>
      </c>
      <c r="K311" s="149">
        <v>0</v>
      </c>
      <c r="L311" s="149">
        <v>0</v>
      </c>
      <c r="M311" s="78">
        <v>1</v>
      </c>
    </row>
    <row r="312" spans="3:13" ht="12.75">
      <c r="C312" t="s">
        <v>564</v>
      </c>
      <c r="D312" s="77" t="s">
        <v>305</v>
      </c>
      <c r="E312" s="149">
        <v>0</v>
      </c>
      <c r="F312" s="149">
        <v>0</v>
      </c>
      <c r="G312" s="149">
        <v>0</v>
      </c>
      <c r="H312" s="149">
        <v>1</v>
      </c>
      <c r="I312" s="149">
        <v>0</v>
      </c>
      <c r="J312" s="149">
        <v>0</v>
      </c>
      <c r="K312" s="149">
        <v>0</v>
      </c>
      <c r="L312" s="149">
        <v>0</v>
      </c>
      <c r="M312" s="78">
        <v>1</v>
      </c>
    </row>
    <row r="313" spans="3:13" ht="12.75">
      <c r="C313" t="s">
        <v>565</v>
      </c>
      <c r="D313" s="77" t="s">
        <v>642</v>
      </c>
      <c r="E313" s="149">
        <v>0</v>
      </c>
      <c r="F313" s="149">
        <v>0</v>
      </c>
      <c r="G313" s="149">
        <v>0</v>
      </c>
      <c r="H313" s="149">
        <v>1</v>
      </c>
      <c r="I313" s="149">
        <v>0</v>
      </c>
      <c r="J313" s="149">
        <v>0</v>
      </c>
      <c r="K313" s="149">
        <v>0</v>
      </c>
      <c r="L313" s="149">
        <v>0</v>
      </c>
      <c r="M313" s="78">
        <v>1</v>
      </c>
    </row>
    <row r="314" spans="3:13" ht="12.75">
      <c r="C314" t="s">
        <v>566</v>
      </c>
      <c r="D314" s="77" t="s">
        <v>643</v>
      </c>
      <c r="E314" s="149">
        <v>0</v>
      </c>
      <c r="F314" s="149">
        <v>0</v>
      </c>
      <c r="G314" s="149">
        <v>0</v>
      </c>
      <c r="H314" s="149">
        <v>6</v>
      </c>
      <c r="I314" s="149">
        <v>0</v>
      </c>
      <c r="J314" s="149">
        <v>0</v>
      </c>
      <c r="K314" s="149">
        <v>0</v>
      </c>
      <c r="L314" s="149">
        <v>0</v>
      </c>
      <c r="M314" s="78">
        <v>6</v>
      </c>
    </row>
    <row r="315" spans="3:13" ht="12.75">
      <c r="C315" t="s">
        <v>567</v>
      </c>
      <c r="D315" s="77" t="s">
        <v>307</v>
      </c>
      <c r="E315" s="149">
        <v>921</v>
      </c>
      <c r="F315" s="149">
        <v>599</v>
      </c>
      <c r="G315" s="149">
        <v>374</v>
      </c>
      <c r="H315" s="149">
        <v>26</v>
      </c>
      <c r="I315" s="149">
        <v>0</v>
      </c>
      <c r="J315" s="149">
        <v>0</v>
      </c>
      <c r="K315" s="149">
        <v>0</v>
      </c>
      <c r="L315" s="149">
        <v>0</v>
      </c>
      <c r="M315" s="78">
        <v>1920</v>
      </c>
    </row>
    <row r="316" spans="3:13" ht="12.75">
      <c r="C316" t="s">
        <v>568</v>
      </c>
      <c r="D316" s="77" t="s">
        <v>308</v>
      </c>
      <c r="E316" s="149">
        <v>59</v>
      </c>
      <c r="F316" s="149">
        <v>84</v>
      </c>
      <c r="G316" s="149">
        <v>72</v>
      </c>
      <c r="H316" s="149">
        <v>44</v>
      </c>
      <c r="I316" s="149">
        <v>0</v>
      </c>
      <c r="J316" s="149">
        <v>0</v>
      </c>
      <c r="K316" s="149">
        <v>0</v>
      </c>
      <c r="L316" s="149">
        <v>0</v>
      </c>
      <c r="M316" s="78">
        <v>259</v>
      </c>
    </row>
    <row r="317" spans="2:13" ht="12.75">
      <c r="B317" s="105" t="s">
        <v>18</v>
      </c>
      <c r="C317"/>
      <c r="D317" s="77"/>
      <c r="E317" s="149"/>
      <c r="F317" s="149"/>
      <c r="G317" s="149"/>
      <c r="H317" s="149"/>
      <c r="I317" s="149"/>
      <c r="J317" s="149"/>
      <c r="K317" s="149"/>
      <c r="L317" s="149"/>
      <c r="M317" s="78"/>
    </row>
    <row r="318" spans="3:13" ht="12.75">
      <c r="C318" t="s">
        <v>560</v>
      </c>
      <c r="D318" s="77" t="s">
        <v>302</v>
      </c>
      <c r="E318" s="149">
        <v>0</v>
      </c>
      <c r="F318" s="149">
        <v>0</v>
      </c>
      <c r="G318" s="149">
        <v>0</v>
      </c>
      <c r="H318" s="149">
        <v>0</v>
      </c>
      <c r="I318" s="149">
        <v>0</v>
      </c>
      <c r="J318" s="149">
        <v>295</v>
      </c>
      <c r="K318" s="149">
        <v>0</v>
      </c>
      <c r="L318" s="149">
        <v>0</v>
      </c>
      <c r="M318" s="78">
        <v>295</v>
      </c>
    </row>
    <row r="319" spans="3:13" ht="12.75">
      <c r="C319"/>
      <c r="D319"/>
      <c r="E319" s="101"/>
      <c r="F319" s="101"/>
      <c r="G319" s="101"/>
      <c r="H319" s="101"/>
      <c r="I319" s="101"/>
      <c r="J319" s="101"/>
      <c r="K319" s="101"/>
      <c r="L319" s="101"/>
      <c r="M319" s="101"/>
    </row>
    <row r="320" spans="3:13" ht="12.75">
      <c r="C320"/>
      <c r="D320"/>
      <c r="E320" s="101"/>
      <c r="F320" s="101"/>
      <c r="G320" s="101"/>
      <c r="H320" s="101"/>
      <c r="I320" s="101"/>
      <c r="J320" s="101"/>
      <c r="K320" s="101"/>
      <c r="L320" s="101"/>
      <c r="M320" s="101"/>
    </row>
    <row r="321" spans="3:13" ht="12.75">
      <c r="C321"/>
      <c r="D321"/>
      <c r="E321" s="101"/>
      <c r="F321" s="101"/>
      <c r="G321" s="101"/>
      <c r="H321" s="101"/>
      <c r="I321" s="101"/>
      <c r="J321" s="101"/>
      <c r="K321" s="101"/>
      <c r="L321" s="101"/>
      <c r="M321" s="101"/>
    </row>
    <row r="322" spans="3:13" ht="12.75">
      <c r="C322"/>
      <c r="D322"/>
      <c r="E322" s="101"/>
      <c r="F322" s="101"/>
      <c r="G322" s="101"/>
      <c r="H322" s="101"/>
      <c r="I322" s="101"/>
      <c r="J322" s="101"/>
      <c r="K322" s="101"/>
      <c r="L322" s="101"/>
      <c r="M322" s="101"/>
    </row>
    <row r="323" spans="3:13" ht="12.75">
      <c r="C323"/>
      <c r="D323"/>
      <c r="E323" s="101"/>
      <c r="F323" s="101"/>
      <c r="G323" s="101"/>
      <c r="H323" s="101"/>
      <c r="I323" s="101"/>
      <c r="J323" s="101"/>
      <c r="K323" s="101"/>
      <c r="L323" s="101"/>
      <c r="M323" s="101"/>
    </row>
    <row r="324" ht="12.75">
      <c r="B324" s="106"/>
    </row>
    <row r="325" ht="12.75">
      <c r="B325" s="99"/>
    </row>
  </sheetData>
  <sheetProtection/>
  <printOptions/>
  <pageMargins left="0.5" right="0.5" top="0.5" bottom="0.55" header="0.3" footer="0.3"/>
  <pageSetup horizontalDpi="600" verticalDpi="600" orientation="portrait" r:id="rId1"/>
  <headerFooter>
    <oddFooter>&amp;C- &amp;P+3 -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39" width="4" style="56" customWidth="1"/>
    <col min="140" max="16384" width="4" style="56" customWidth="1"/>
  </cols>
  <sheetData>
    <row r="1" spans="1:14" ht="12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54" t="s">
        <v>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57" customFormat="1" ht="12.75">
      <c r="A3" s="154" t="s">
        <v>94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57" customFormat="1" ht="12.75">
      <c r="A4" s="154" t="s">
        <v>100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="58" customFormat="1" ht="12.75">
      <c r="K5" s="81"/>
    </row>
    <row r="6" s="58" customFormat="1" ht="12.75"/>
    <row r="7" spans="3:14" s="58" customFormat="1" ht="12.75">
      <c r="C7" s="59" t="s">
        <v>15</v>
      </c>
      <c r="D7" s="59"/>
      <c r="E7" s="59"/>
      <c r="F7" s="59"/>
      <c r="G7" s="59"/>
      <c r="H7" s="59"/>
      <c r="I7" s="60"/>
      <c r="J7" s="59" t="s">
        <v>16</v>
      </c>
      <c r="K7" s="59"/>
      <c r="L7" s="59"/>
      <c r="M7" s="59"/>
      <c r="N7" s="61" t="s">
        <v>62</v>
      </c>
    </row>
    <row r="8" spans="3:14" s="58" customFormat="1" ht="12.75">
      <c r="C8" s="62" t="s">
        <v>12</v>
      </c>
      <c r="D8" s="62" t="s">
        <v>13</v>
      </c>
      <c r="E8" s="62" t="s">
        <v>4</v>
      </c>
      <c r="F8" s="62" t="s">
        <v>5</v>
      </c>
      <c r="G8" s="62" t="s">
        <v>63</v>
      </c>
      <c r="H8" s="62" t="s">
        <v>1</v>
      </c>
      <c r="I8" s="62"/>
      <c r="J8" s="62" t="s">
        <v>6</v>
      </c>
      <c r="K8" s="62" t="s">
        <v>58</v>
      </c>
      <c r="L8" s="62" t="s">
        <v>59</v>
      </c>
      <c r="M8" s="62" t="s">
        <v>1</v>
      </c>
      <c r="N8" s="62" t="s">
        <v>1</v>
      </c>
    </row>
    <row r="9" ht="12">
      <c r="A9" s="56" t="s">
        <v>64</v>
      </c>
    </row>
    <row r="10" spans="2:14" ht="12">
      <c r="B10" s="63" t="s">
        <v>1</v>
      </c>
      <c r="C10" s="131">
        <f aca="true" t="shared" si="0" ref="C10:N10">C11+C12</f>
        <v>3634</v>
      </c>
      <c r="D10" s="131">
        <f t="shared" si="0"/>
        <v>611</v>
      </c>
      <c r="E10" s="131">
        <f t="shared" si="0"/>
        <v>803</v>
      </c>
      <c r="F10" s="131">
        <f t="shared" si="0"/>
        <v>50</v>
      </c>
      <c r="G10" s="131">
        <f t="shared" si="0"/>
        <v>50</v>
      </c>
      <c r="H10" s="131">
        <f t="shared" si="0"/>
        <v>5148</v>
      </c>
      <c r="I10" s="131"/>
      <c r="J10" s="131">
        <f t="shared" si="0"/>
        <v>566</v>
      </c>
      <c r="K10" s="131">
        <f t="shared" si="0"/>
        <v>20</v>
      </c>
      <c r="L10" s="131">
        <f t="shared" si="0"/>
        <v>46</v>
      </c>
      <c r="M10" s="131">
        <f t="shared" si="0"/>
        <v>632</v>
      </c>
      <c r="N10" s="131">
        <f t="shared" si="0"/>
        <v>5780</v>
      </c>
    </row>
    <row r="11" spans="2:14" ht="12">
      <c r="B11" s="63" t="s">
        <v>52</v>
      </c>
      <c r="C11" s="131">
        <f aca="true" t="shared" si="1" ref="C11:N12">C16+C21+C26+C30+C35+C40+C44</f>
        <v>1430</v>
      </c>
      <c r="D11" s="131">
        <f t="shared" si="1"/>
        <v>331</v>
      </c>
      <c r="E11" s="131">
        <f t="shared" si="1"/>
        <v>376</v>
      </c>
      <c r="F11" s="131">
        <f t="shared" si="1"/>
        <v>21</v>
      </c>
      <c r="G11" s="131">
        <f t="shared" si="1"/>
        <v>23</v>
      </c>
      <c r="H11" s="131">
        <f t="shared" si="1"/>
        <v>2181</v>
      </c>
      <c r="I11" s="131"/>
      <c r="J11" s="131">
        <f t="shared" si="1"/>
        <v>222</v>
      </c>
      <c r="K11" s="131">
        <f t="shared" si="1"/>
        <v>2</v>
      </c>
      <c r="L11" s="131">
        <f t="shared" si="1"/>
        <v>16</v>
      </c>
      <c r="M11" s="131">
        <f t="shared" si="1"/>
        <v>240</v>
      </c>
      <c r="N11" s="131">
        <f t="shared" si="1"/>
        <v>2421</v>
      </c>
    </row>
    <row r="12" spans="2:14" ht="12">
      <c r="B12" s="63" t="s">
        <v>53</v>
      </c>
      <c r="C12" s="131">
        <f t="shared" si="1"/>
        <v>2204</v>
      </c>
      <c r="D12" s="131">
        <f t="shared" si="1"/>
        <v>280</v>
      </c>
      <c r="E12" s="131">
        <f t="shared" si="1"/>
        <v>427</v>
      </c>
      <c r="F12" s="131">
        <f t="shared" si="1"/>
        <v>29</v>
      </c>
      <c r="G12" s="131">
        <f t="shared" si="1"/>
        <v>27</v>
      </c>
      <c r="H12" s="131">
        <f t="shared" si="1"/>
        <v>2967</v>
      </c>
      <c r="I12" s="131"/>
      <c r="J12" s="131">
        <f t="shared" si="1"/>
        <v>344</v>
      </c>
      <c r="K12" s="131">
        <f t="shared" si="1"/>
        <v>18</v>
      </c>
      <c r="L12" s="131">
        <f t="shared" si="1"/>
        <v>30</v>
      </c>
      <c r="M12" s="131">
        <f t="shared" si="1"/>
        <v>392</v>
      </c>
      <c r="N12" s="131">
        <f t="shared" si="1"/>
        <v>3359</v>
      </c>
    </row>
    <row r="13" spans="3:14" ht="12"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2">
      <c r="A14" s="63" t="s">
        <v>65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4" ht="12">
      <c r="A15" s="63" t="s">
        <v>66</v>
      </c>
      <c r="B15" s="63"/>
      <c r="C15" s="134">
        <f>SUM(C16:C17)</f>
        <v>19</v>
      </c>
      <c r="D15" s="134">
        <f>SUM(D16:D17)</f>
        <v>2</v>
      </c>
      <c r="E15" s="134">
        <f aca="true" t="shared" si="2" ref="E15:N15">SUM(E16:E17)</f>
        <v>2</v>
      </c>
      <c r="F15" s="134">
        <f t="shared" si="2"/>
        <v>1</v>
      </c>
      <c r="G15" s="135">
        <f t="shared" si="2"/>
        <v>0</v>
      </c>
      <c r="H15" s="134">
        <f t="shared" si="2"/>
        <v>24</v>
      </c>
      <c r="I15" s="134"/>
      <c r="J15" s="134">
        <f t="shared" si="2"/>
        <v>3</v>
      </c>
      <c r="K15" s="134">
        <f t="shared" si="2"/>
        <v>0</v>
      </c>
      <c r="L15" s="134">
        <f t="shared" si="2"/>
        <v>0</v>
      </c>
      <c r="M15" s="134">
        <f t="shared" si="2"/>
        <v>3</v>
      </c>
      <c r="N15" s="134">
        <f t="shared" si="2"/>
        <v>27</v>
      </c>
    </row>
    <row r="16" spans="1:14" ht="12">
      <c r="A16" s="63"/>
      <c r="B16" s="63" t="s">
        <v>52</v>
      </c>
      <c r="C16" s="134">
        <v>9</v>
      </c>
      <c r="D16" s="134">
        <v>2</v>
      </c>
      <c r="E16" s="134">
        <v>0</v>
      </c>
      <c r="F16" s="136">
        <v>0</v>
      </c>
      <c r="G16" s="135">
        <v>0</v>
      </c>
      <c r="H16" s="134">
        <f>SUM(C16:G16)</f>
        <v>11</v>
      </c>
      <c r="I16" s="134"/>
      <c r="J16" s="136">
        <v>2</v>
      </c>
      <c r="K16" s="134">
        <v>0</v>
      </c>
      <c r="L16" s="136">
        <v>0</v>
      </c>
      <c r="M16" s="134">
        <f>SUM(J16:L16)</f>
        <v>2</v>
      </c>
      <c r="N16" s="136">
        <f>M16+H16</f>
        <v>13</v>
      </c>
    </row>
    <row r="17" spans="1:14" ht="12">
      <c r="A17" s="63"/>
      <c r="B17" s="63" t="s">
        <v>53</v>
      </c>
      <c r="C17" s="134">
        <v>10</v>
      </c>
      <c r="D17" s="136">
        <v>0</v>
      </c>
      <c r="E17" s="134">
        <v>2</v>
      </c>
      <c r="F17" s="136">
        <v>1</v>
      </c>
      <c r="G17" s="135">
        <v>0</v>
      </c>
      <c r="H17" s="134">
        <f>SUM(C17:G17)</f>
        <v>13</v>
      </c>
      <c r="I17" s="134"/>
      <c r="J17" s="136">
        <v>1</v>
      </c>
      <c r="K17" s="134">
        <v>0</v>
      </c>
      <c r="L17" s="136">
        <v>0</v>
      </c>
      <c r="M17" s="134">
        <f>SUM(J17:L17)</f>
        <v>1</v>
      </c>
      <c r="N17" s="136">
        <f>M17+H17</f>
        <v>14</v>
      </c>
    </row>
    <row r="18" spans="1:14" ht="12">
      <c r="A18" s="63"/>
      <c r="B18" s="63"/>
      <c r="C18" s="134"/>
      <c r="D18" s="136"/>
      <c r="E18" s="134"/>
      <c r="F18" s="136"/>
      <c r="G18" s="134"/>
      <c r="H18" s="134"/>
      <c r="I18" s="134"/>
      <c r="J18" s="136"/>
      <c r="K18" s="134"/>
      <c r="L18" s="136"/>
      <c r="M18" s="134"/>
      <c r="N18" s="136"/>
    </row>
    <row r="19" spans="1:14" ht="12">
      <c r="A19" s="63" t="s">
        <v>67</v>
      </c>
      <c r="B19" s="63"/>
      <c r="C19" s="134"/>
      <c r="D19" s="136"/>
      <c r="E19" s="134"/>
      <c r="F19" s="136"/>
      <c r="G19" s="134"/>
      <c r="H19" s="134"/>
      <c r="I19" s="134"/>
      <c r="J19" s="136"/>
      <c r="K19" s="134"/>
      <c r="L19" s="136"/>
      <c r="M19" s="134"/>
      <c r="N19" s="136"/>
    </row>
    <row r="20" spans="1:14" ht="12">
      <c r="A20" s="63" t="s">
        <v>68</v>
      </c>
      <c r="B20" s="63"/>
      <c r="C20" s="134">
        <f>C21+C22</f>
        <v>199</v>
      </c>
      <c r="D20" s="134">
        <f aca="true" t="shared" si="3" ref="D20:N20">D21+D22</f>
        <v>11</v>
      </c>
      <c r="E20" s="134">
        <f t="shared" si="3"/>
        <v>23</v>
      </c>
      <c r="F20" s="134">
        <f t="shared" si="3"/>
        <v>1</v>
      </c>
      <c r="G20" s="134">
        <f t="shared" si="3"/>
        <v>1</v>
      </c>
      <c r="H20" s="134">
        <f t="shared" si="3"/>
        <v>235</v>
      </c>
      <c r="I20" s="134"/>
      <c r="J20" s="134">
        <f t="shared" si="3"/>
        <v>22</v>
      </c>
      <c r="K20" s="134">
        <f t="shared" si="3"/>
        <v>0</v>
      </c>
      <c r="L20" s="134">
        <f t="shared" si="3"/>
        <v>2</v>
      </c>
      <c r="M20" s="134">
        <f t="shared" si="3"/>
        <v>24</v>
      </c>
      <c r="N20" s="134">
        <f t="shared" si="3"/>
        <v>259</v>
      </c>
    </row>
    <row r="21" spans="1:14" ht="12">
      <c r="A21" s="63"/>
      <c r="B21" s="63" t="s">
        <v>52</v>
      </c>
      <c r="C21" s="134">
        <v>66</v>
      </c>
      <c r="D21" s="136">
        <v>5</v>
      </c>
      <c r="E21" s="134">
        <v>12</v>
      </c>
      <c r="F21" s="136">
        <v>0</v>
      </c>
      <c r="G21" s="134">
        <v>1</v>
      </c>
      <c r="H21" s="134">
        <f>SUM(C21:G21)</f>
        <v>84</v>
      </c>
      <c r="I21" s="134"/>
      <c r="J21" s="136">
        <v>5</v>
      </c>
      <c r="K21" s="134">
        <v>0</v>
      </c>
      <c r="L21" s="136">
        <v>1</v>
      </c>
      <c r="M21" s="134">
        <f>SUM(J21:L21)</f>
        <v>6</v>
      </c>
      <c r="N21" s="136">
        <f>M21+H21</f>
        <v>90</v>
      </c>
    </row>
    <row r="22" spans="1:14" ht="12">
      <c r="A22" s="63"/>
      <c r="B22" s="63" t="s">
        <v>53</v>
      </c>
      <c r="C22" s="134">
        <v>133</v>
      </c>
      <c r="D22" s="136">
        <v>6</v>
      </c>
      <c r="E22" s="134">
        <v>11</v>
      </c>
      <c r="F22" s="136">
        <v>1</v>
      </c>
      <c r="G22" s="134">
        <v>0</v>
      </c>
      <c r="H22" s="134">
        <f>SUM(C22:G22)</f>
        <v>151</v>
      </c>
      <c r="I22" s="134"/>
      <c r="J22" s="136">
        <v>17</v>
      </c>
      <c r="K22" s="134">
        <v>0</v>
      </c>
      <c r="L22" s="136">
        <v>1</v>
      </c>
      <c r="M22" s="134">
        <f>SUM(J22:L22)</f>
        <v>18</v>
      </c>
      <c r="N22" s="136">
        <f>M22+H22</f>
        <v>169</v>
      </c>
    </row>
    <row r="23" spans="1:14" ht="12">
      <c r="A23" s="63"/>
      <c r="B23" s="63"/>
      <c r="C23" s="134"/>
      <c r="D23" s="136"/>
      <c r="E23" s="134"/>
      <c r="F23" s="136"/>
      <c r="G23" s="134"/>
      <c r="H23" s="134"/>
      <c r="I23" s="134"/>
      <c r="J23" s="136"/>
      <c r="K23" s="134"/>
      <c r="L23" s="136"/>
      <c r="M23" s="134"/>
      <c r="N23" s="136"/>
    </row>
    <row r="24" spans="1:14" ht="12">
      <c r="A24" s="63" t="s">
        <v>69</v>
      </c>
      <c r="B24" s="63"/>
      <c r="C24" s="134"/>
      <c r="D24" s="136"/>
      <c r="E24" s="134"/>
      <c r="F24" s="136"/>
      <c r="G24" s="134"/>
      <c r="H24" s="134"/>
      <c r="I24" s="134"/>
      <c r="J24" s="136"/>
      <c r="K24" s="134"/>
      <c r="L24" s="136"/>
      <c r="M24" s="134"/>
      <c r="N24" s="136"/>
    </row>
    <row r="25" spans="1:14" ht="12">
      <c r="A25" s="63" t="s">
        <v>70</v>
      </c>
      <c r="B25" s="63"/>
      <c r="C25" s="134">
        <f aca="true" t="shared" si="4" ref="C25:H25">C26+C27</f>
        <v>88</v>
      </c>
      <c r="D25" s="134">
        <f t="shared" si="4"/>
        <v>13</v>
      </c>
      <c r="E25" s="134">
        <f t="shared" si="4"/>
        <v>15</v>
      </c>
      <c r="F25" s="134">
        <f t="shared" si="4"/>
        <v>1</v>
      </c>
      <c r="G25" s="134">
        <f t="shared" si="4"/>
        <v>0</v>
      </c>
      <c r="H25" s="134">
        <f t="shared" si="4"/>
        <v>117</v>
      </c>
      <c r="I25" s="134"/>
      <c r="J25" s="134">
        <f>J26+J27</f>
        <v>12</v>
      </c>
      <c r="K25" s="134">
        <f>K26+K27</f>
        <v>1</v>
      </c>
      <c r="L25" s="134">
        <f>L26+L27</f>
        <v>0</v>
      </c>
      <c r="M25" s="134">
        <f>M26+M27</f>
        <v>13</v>
      </c>
      <c r="N25" s="134">
        <f>N26+N27</f>
        <v>130</v>
      </c>
    </row>
    <row r="26" spans="1:14" ht="12">
      <c r="A26" s="63"/>
      <c r="B26" s="63" t="s">
        <v>52</v>
      </c>
      <c r="C26" s="134">
        <v>35</v>
      </c>
      <c r="D26" s="136">
        <v>9</v>
      </c>
      <c r="E26" s="134">
        <v>2</v>
      </c>
      <c r="F26" s="136">
        <v>1</v>
      </c>
      <c r="G26" s="134">
        <v>0</v>
      </c>
      <c r="H26" s="134">
        <f>SUM(C26:G26)</f>
        <v>47</v>
      </c>
      <c r="I26" s="134"/>
      <c r="J26" s="136">
        <v>2</v>
      </c>
      <c r="K26" s="134">
        <v>0</v>
      </c>
      <c r="L26" s="136">
        <v>0</v>
      </c>
      <c r="M26" s="134">
        <f>SUM(J26:L26)</f>
        <v>2</v>
      </c>
      <c r="N26" s="136">
        <f>M26+H26</f>
        <v>49</v>
      </c>
    </row>
    <row r="27" spans="1:14" ht="12">
      <c r="A27" s="63"/>
      <c r="B27" s="63" t="s">
        <v>53</v>
      </c>
      <c r="C27" s="134">
        <v>53</v>
      </c>
      <c r="D27" s="136">
        <v>4</v>
      </c>
      <c r="E27" s="134">
        <v>13</v>
      </c>
      <c r="F27" s="136">
        <v>0</v>
      </c>
      <c r="G27" s="134">
        <v>0</v>
      </c>
      <c r="H27" s="134">
        <f>SUM(C27:G27)</f>
        <v>70</v>
      </c>
      <c r="I27" s="134"/>
      <c r="J27" s="136">
        <v>10</v>
      </c>
      <c r="K27" s="134">
        <v>1</v>
      </c>
      <c r="L27" s="136">
        <v>0</v>
      </c>
      <c r="M27" s="134">
        <f>SUM(J27:L27)</f>
        <v>11</v>
      </c>
      <c r="N27" s="136">
        <f>M27+H27</f>
        <v>81</v>
      </c>
    </row>
    <row r="28" spans="1:14" ht="12">
      <c r="A28" s="63"/>
      <c r="B28" s="63"/>
      <c r="C28" s="134"/>
      <c r="D28" s="136"/>
      <c r="E28" s="134"/>
      <c r="F28" s="136"/>
      <c r="G28" s="134"/>
      <c r="H28" s="134"/>
      <c r="I28" s="134"/>
      <c r="J28" s="136"/>
      <c r="K28" s="134"/>
      <c r="L28" s="136"/>
      <c r="M28" s="134"/>
      <c r="N28" s="136"/>
    </row>
    <row r="29" spans="1:14" ht="12">
      <c r="A29" s="63" t="s">
        <v>71</v>
      </c>
      <c r="B29" s="63"/>
      <c r="C29" s="134">
        <f aca="true" t="shared" si="5" ref="C29:N29">C30+C31</f>
        <v>159</v>
      </c>
      <c r="D29" s="134">
        <f t="shared" si="5"/>
        <v>24</v>
      </c>
      <c r="E29" s="134">
        <f t="shared" si="5"/>
        <v>17</v>
      </c>
      <c r="F29" s="134">
        <f t="shared" si="5"/>
        <v>2</v>
      </c>
      <c r="G29" s="134">
        <f t="shared" si="5"/>
        <v>1</v>
      </c>
      <c r="H29" s="134">
        <f t="shared" si="5"/>
        <v>203</v>
      </c>
      <c r="I29" s="134"/>
      <c r="J29" s="134">
        <f t="shared" si="5"/>
        <v>19</v>
      </c>
      <c r="K29" s="134">
        <f t="shared" si="5"/>
        <v>1</v>
      </c>
      <c r="L29" s="134">
        <f t="shared" si="5"/>
        <v>1</v>
      </c>
      <c r="M29" s="134">
        <f t="shared" si="5"/>
        <v>21</v>
      </c>
      <c r="N29" s="134">
        <f t="shared" si="5"/>
        <v>224</v>
      </c>
    </row>
    <row r="30" spans="1:14" ht="12">
      <c r="A30" s="63"/>
      <c r="B30" s="63" t="s">
        <v>52</v>
      </c>
      <c r="C30" s="134">
        <v>62</v>
      </c>
      <c r="D30" s="136">
        <v>17</v>
      </c>
      <c r="E30" s="134">
        <v>9</v>
      </c>
      <c r="F30" s="136">
        <v>1</v>
      </c>
      <c r="G30" s="134">
        <v>0</v>
      </c>
      <c r="H30" s="134">
        <f>SUM(C30:G30)</f>
        <v>89</v>
      </c>
      <c r="I30" s="134"/>
      <c r="J30" s="136">
        <v>4</v>
      </c>
      <c r="K30" s="134">
        <v>1</v>
      </c>
      <c r="L30" s="136">
        <v>0</v>
      </c>
      <c r="M30" s="134">
        <f>SUM(J30:L30)</f>
        <v>5</v>
      </c>
      <c r="N30" s="136">
        <f>M30+H30</f>
        <v>94</v>
      </c>
    </row>
    <row r="31" spans="1:14" ht="12">
      <c r="A31" s="63"/>
      <c r="B31" s="63" t="s">
        <v>53</v>
      </c>
      <c r="C31" s="134">
        <v>97</v>
      </c>
      <c r="D31" s="134">
        <v>7</v>
      </c>
      <c r="E31" s="134">
        <v>8</v>
      </c>
      <c r="F31" s="134">
        <v>1</v>
      </c>
      <c r="G31" s="134">
        <v>1</v>
      </c>
      <c r="H31" s="134">
        <f>SUM(C31:G31)</f>
        <v>114</v>
      </c>
      <c r="I31" s="134"/>
      <c r="J31" s="134">
        <v>15</v>
      </c>
      <c r="K31" s="134">
        <v>0</v>
      </c>
      <c r="L31" s="134">
        <v>1</v>
      </c>
      <c r="M31" s="134">
        <f>SUM(J31:L31)</f>
        <v>16</v>
      </c>
      <c r="N31" s="136">
        <f>M31+H31</f>
        <v>130</v>
      </c>
    </row>
    <row r="32" spans="1:14" ht="12">
      <c r="A32" s="63"/>
      <c r="B32" s="6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12">
      <c r="A33" s="63" t="s">
        <v>72</v>
      </c>
      <c r="B33" s="6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2">
      <c r="A34" s="63" t="s">
        <v>73</v>
      </c>
      <c r="B34" s="63"/>
      <c r="C34" s="134">
        <f>C35+C36</f>
        <v>3037</v>
      </c>
      <c r="D34" s="134">
        <f aca="true" t="shared" si="6" ref="D34:N34">D35+D36</f>
        <v>526</v>
      </c>
      <c r="E34" s="134">
        <f t="shared" si="6"/>
        <v>714</v>
      </c>
      <c r="F34" s="134">
        <f t="shared" si="6"/>
        <v>35</v>
      </c>
      <c r="G34" s="134">
        <f t="shared" si="6"/>
        <v>20</v>
      </c>
      <c r="H34" s="134">
        <f t="shared" si="6"/>
        <v>4332</v>
      </c>
      <c r="I34" s="134"/>
      <c r="J34" s="134">
        <f t="shared" si="6"/>
        <v>401</v>
      </c>
      <c r="K34" s="134">
        <f t="shared" si="6"/>
        <v>18</v>
      </c>
      <c r="L34" s="134">
        <f t="shared" si="6"/>
        <v>39</v>
      </c>
      <c r="M34" s="134">
        <f t="shared" si="6"/>
        <v>458</v>
      </c>
      <c r="N34" s="134">
        <f t="shared" si="6"/>
        <v>4790</v>
      </c>
    </row>
    <row r="35" spans="1:14" ht="12">
      <c r="A35" s="63"/>
      <c r="B35" s="63" t="s">
        <v>52</v>
      </c>
      <c r="C35" s="134">
        <v>1196</v>
      </c>
      <c r="D35" s="136">
        <v>275</v>
      </c>
      <c r="E35" s="134">
        <v>335</v>
      </c>
      <c r="F35" s="136">
        <v>15</v>
      </c>
      <c r="G35" s="134">
        <v>12</v>
      </c>
      <c r="H35" s="134">
        <f>SUM(C35:G35)</f>
        <v>1833</v>
      </c>
      <c r="I35" s="134"/>
      <c r="J35" s="136">
        <v>155</v>
      </c>
      <c r="K35" s="134">
        <v>1</v>
      </c>
      <c r="L35" s="136">
        <v>14</v>
      </c>
      <c r="M35" s="134">
        <f>SUM(J35:L35)</f>
        <v>170</v>
      </c>
      <c r="N35" s="136">
        <f>M35+H35</f>
        <v>2003</v>
      </c>
    </row>
    <row r="36" spans="1:14" ht="12">
      <c r="A36" s="63"/>
      <c r="B36" s="63" t="s">
        <v>53</v>
      </c>
      <c r="C36" s="134">
        <v>1841</v>
      </c>
      <c r="D36" s="136">
        <v>251</v>
      </c>
      <c r="E36" s="134">
        <v>379</v>
      </c>
      <c r="F36" s="136">
        <v>20</v>
      </c>
      <c r="G36" s="134">
        <v>8</v>
      </c>
      <c r="H36" s="134">
        <f>SUM(C36:G36)</f>
        <v>2499</v>
      </c>
      <c r="I36" s="134"/>
      <c r="J36" s="136">
        <f>248-2</f>
        <v>246</v>
      </c>
      <c r="K36" s="134">
        <f>2+15</f>
        <v>17</v>
      </c>
      <c r="L36" s="136">
        <v>25</v>
      </c>
      <c r="M36" s="134">
        <f>SUM(J36:L36)</f>
        <v>288</v>
      </c>
      <c r="N36" s="136">
        <f>M36+H36</f>
        <v>2787</v>
      </c>
    </row>
    <row r="37" spans="1:14" ht="12">
      <c r="A37" s="63"/>
      <c r="B37" s="6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2">
      <c r="A38" s="63" t="s">
        <v>74</v>
      </c>
      <c r="B38" s="6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12">
      <c r="A39" s="63" t="s">
        <v>75</v>
      </c>
      <c r="C39" s="134">
        <f>C40+C41</f>
        <v>8</v>
      </c>
      <c r="D39" s="134">
        <f aca="true" t="shared" si="7" ref="D39:N39">D40+D41</f>
        <v>6</v>
      </c>
      <c r="E39" s="134">
        <f t="shared" si="7"/>
        <v>4</v>
      </c>
      <c r="F39" s="134">
        <f t="shared" si="7"/>
        <v>2</v>
      </c>
      <c r="G39" s="134">
        <f t="shared" si="7"/>
        <v>26</v>
      </c>
      <c r="H39" s="134">
        <f t="shared" si="7"/>
        <v>46</v>
      </c>
      <c r="I39" s="134"/>
      <c r="J39" s="134">
        <f t="shared" si="7"/>
        <v>69</v>
      </c>
      <c r="K39" s="134">
        <f t="shared" si="7"/>
        <v>0</v>
      </c>
      <c r="L39" s="134">
        <f t="shared" si="7"/>
        <v>3</v>
      </c>
      <c r="M39" s="134">
        <f t="shared" si="7"/>
        <v>72</v>
      </c>
      <c r="N39" s="134">
        <f t="shared" si="7"/>
        <v>118</v>
      </c>
    </row>
    <row r="40" spans="1:14" ht="12">
      <c r="A40" s="63"/>
      <c r="B40" s="63" t="s">
        <v>52</v>
      </c>
      <c r="C40" s="134">
        <v>1</v>
      </c>
      <c r="D40" s="136">
        <v>2</v>
      </c>
      <c r="E40" s="134">
        <v>3</v>
      </c>
      <c r="F40" s="136">
        <v>1</v>
      </c>
      <c r="G40" s="134">
        <v>9</v>
      </c>
      <c r="H40" s="134">
        <f>SUM(C40:G40)</f>
        <v>16</v>
      </c>
      <c r="I40" s="134"/>
      <c r="J40" s="136">
        <v>37</v>
      </c>
      <c r="K40" s="134">
        <v>0</v>
      </c>
      <c r="L40" s="136">
        <v>1</v>
      </c>
      <c r="M40" s="134">
        <f>SUM(J40:L40)</f>
        <v>38</v>
      </c>
      <c r="N40" s="136">
        <f>M40+H40</f>
        <v>54</v>
      </c>
    </row>
    <row r="41" spans="1:14" ht="12">
      <c r="A41" s="63"/>
      <c r="B41" s="63" t="s">
        <v>53</v>
      </c>
      <c r="C41" s="134">
        <v>7</v>
      </c>
      <c r="D41" s="136">
        <v>4</v>
      </c>
      <c r="E41" s="134">
        <v>1</v>
      </c>
      <c r="F41" s="136">
        <v>1</v>
      </c>
      <c r="G41" s="134">
        <v>17</v>
      </c>
      <c r="H41" s="134">
        <f>SUM(C41:G41)</f>
        <v>30</v>
      </c>
      <c r="I41" s="134"/>
      <c r="J41" s="136">
        <v>32</v>
      </c>
      <c r="K41" s="134">
        <v>0</v>
      </c>
      <c r="L41" s="136">
        <v>2</v>
      </c>
      <c r="M41" s="134">
        <f>SUM(J41:L41)</f>
        <v>34</v>
      </c>
      <c r="N41" s="136">
        <f>M41+H41</f>
        <v>64</v>
      </c>
    </row>
    <row r="42" spans="1:14" ht="12">
      <c r="A42" s="63"/>
      <c r="B42" s="6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2">
      <c r="A43" s="63" t="s">
        <v>76</v>
      </c>
      <c r="B43" s="63"/>
      <c r="C43" s="134">
        <f>C44+C45</f>
        <v>124</v>
      </c>
      <c r="D43" s="134">
        <f aca="true" t="shared" si="8" ref="D43:N43">D44+D45</f>
        <v>29</v>
      </c>
      <c r="E43" s="134">
        <f t="shared" si="8"/>
        <v>28</v>
      </c>
      <c r="F43" s="134">
        <f t="shared" si="8"/>
        <v>8</v>
      </c>
      <c r="G43" s="134">
        <f t="shared" si="8"/>
        <v>2</v>
      </c>
      <c r="H43" s="134">
        <f t="shared" si="8"/>
        <v>191</v>
      </c>
      <c r="I43" s="134"/>
      <c r="J43" s="134">
        <f t="shared" si="8"/>
        <v>40</v>
      </c>
      <c r="K43" s="134">
        <f t="shared" si="8"/>
        <v>0</v>
      </c>
      <c r="L43" s="134">
        <f t="shared" si="8"/>
        <v>1</v>
      </c>
      <c r="M43" s="134">
        <f t="shared" si="8"/>
        <v>41</v>
      </c>
      <c r="N43" s="134">
        <f t="shared" si="8"/>
        <v>232</v>
      </c>
    </row>
    <row r="44" spans="1:14" ht="12">
      <c r="A44" s="63"/>
      <c r="B44" s="63" t="s">
        <v>52</v>
      </c>
      <c r="C44" s="134">
        <v>61</v>
      </c>
      <c r="D44" s="136">
        <v>21</v>
      </c>
      <c r="E44" s="134">
        <v>15</v>
      </c>
      <c r="F44" s="136">
        <v>3</v>
      </c>
      <c r="G44" s="134">
        <v>1</v>
      </c>
      <c r="H44" s="134">
        <f>SUM(C44:G44)</f>
        <v>101</v>
      </c>
      <c r="I44" s="134"/>
      <c r="J44" s="136">
        <v>17</v>
      </c>
      <c r="K44" s="134">
        <v>0</v>
      </c>
      <c r="L44" s="136">
        <v>0</v>
      </c>
      <c r="M44" s="134">
        <f>SUM(J44:L44)</f>
        <v>17</v>
      </c>
      <c r="N44" s="136">
        <f>M44+H44</f>
        <v>118</v>
      </c>
    </row>
    <row r="45" spans="1:14" ht="12">
      <c r="A45" s="63"/>
      <c r="B45" s="63" t="s">
        <v>53</v>
      </c>
      <c r="C45" s="134">
        <v>63</v>
      </c>
      <c r="D45" s="136">
        <v>8</v>
      </c>
      <c r="E45" s="134">
        <v>13</v>
      </c>
      <c r="F45" s="136">
        <v>5</v>
      </c>
      <c r="G45" s="134">
        <v>1</v>
      </c>
      <c r="H45" s="134">
        <f>SUM(C45:G45)</f>
        <v>90</v>
      </c>
      <c r="I45" s="134"/>
      <c r="J45" s="136">
        <v>23</v>
      </c>
      <c r="K45" s="134">
        <v>0</v>
      </c>
      <c r="L45" s="136">
        <v>1</v>
      </c>
      <c r="M45" s="134">
        <f>SUM(J45:L45)</f>
        <v>24</v>
      </c>
      <c r="N45" s="136">
        <f>M45+H45</f>
        <v>114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&amp;C&amp;9- 11 -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20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2" width="3" style="77" customWidth="1"/>
    <col min="3" max="3" width="6.33203125" style="77" customWidth="1"/>
    <col min="4" max="4" width="35.33203125" style="77" customWidth="1"/>
    <col min="5" max="5" width="7.66015625" style="77" customWidth="1"/>
    <col min="6" max="7" width="9" style="77" customWidth="1"/>
    <col min="8" max="10" width="6.16015625" style="77" customWidth="1"/>
    <col min="11" max="11" width="7.16015625" style="77" customWidth="1"/>
    <col min="12" max="12" width="6" style="129" customWidth="1"/>
    <col min="13" max="16384" width="9.33203125" style="77" customWidth="1"/>
  </cols>
  <sheetData>
    <row r="1" spans="1:12" ht="12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19"/>
    </row>
    <row r="2" spans="1:12" ht="12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19"/>
    </row>
    <row r="3" spans="1:12" ht="12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19"/>
    </row>
    <row r="4" spans="5:12" ht="12">
      <c r="E4" s="120"/>
      <c r="F4" s="120"/>
      <c r="G4" s="120"/>
      <c r="H4" s="120"/>
      <c r="I4" s="120"/>
      <c r="J4" s="120"/>
      <c r="K4" s="120"/>
      <c r="L4" s="121"/>
    </row>
    <row r="5" spans="5:12" ht="12">
      <c r="E5" s="122" t="s">
        <v>80</v>
      </c>
      <c r="F5" s="156" t="s">
        <v>84</v>
      </c>
      <c r="G5" s="156"/>
      <c r="H5" s="156"/>
      <c r="I5" s="156"/>
      <c r="J5" s="156"/>
      <c r="K5" s="77" t="s">
        <v>82</v>
      </c>
      <c r="L5" s="121" t="s">
        <v>1</v>
      </c>
    </row>
    <row r="6" spans="5:12" ht="12">
      <c r="E6" s="97" t="s">
        <v>79</v>
      </c>
      <c r="F6" s="97" t="s">
        <v>12</v>
      </c>
      <c r="G6" s="97" t="s">
        <v>13</v>
      </c>
      <c r="H6" s="97" t="s">
        <v>4</v>
      </c>
      <c r="I6" s="97" t="s">
        <v>5</v>
      </c>
      <c r="J6" s="97" t="s">
        <v>81</v>
      </c>
      <c r="K6" s="97" t="s">
        <v>83</v>
      </c>
      <c r="L6" s="123" t="s">
        <v>80</v>
      </c>
    </row>
    <row r="7" spans="1:14" ht="12">
      <c r="A7" s="142" t="s">
        <v>11</v>
      </c>
      <c r="B7" s="114"/>
      <c r="C7" s="114"/>
      <c r="D7" s="114"/>
      <c r="E7" s="124">
        <f aca="true" t="shared" si="0" ref="E7:L7">E9+E56+E126+E151+E161+E187+E191</f>
        <v>3413</v>
      </c>
      <c r="F7" s="124">
        <f t="shared" si="0"/>
        <v>252</v>
      </c>
      <c r="G7" s="124">
        <f t="shared" si="0"/>
        <v>601</v>
      </c>
      <c r="H7" s="124">
        <f t="shared" si="0"/>
        <v>801</v>
      </c>
      <c r="I7" s="124">
        <f t="shared" si="0"/>
        <v>26</v>
      </c>
      <c r="J7" s="124">
        <f t="shared" si="0"/>
        <v>31</v>
      </c>
      <c r="K7" s="124">
        <f t="shared" si="0"/>
        <v>24</v>
      </c>
      <c r="L7" s="115">
        <f t="shared" si="0"/>
        <v>5148</v>
      </c>
      <c r="M7" s="96"/>
      <c r="N7" s="96"/>
    </row>
    <row r="8" spans="1:14" ht="12">
      <c r="A8" s="125"/>
      <c r="B8" s="125"/>
      <c r="C8" s="125"/>
      <c r="D8" s="125"/>
      <c r="E8" s="126"/>
      <c r="F8" s="126"/>
      <c r="G8" s="126"/>
      <c r="H8" s="126"/>
      <c r="I8" s="126"/>
      <c r="J8" s="126"/>
      <c r="K8" s="126"/>
      <c r="L8" s="127"/>
      <c r="N8" s="96"/>
    </row>
    <row r="9" spans="1:12" ht="12">
      <c r="A9" s="141" t="s">
        <v>10</v>
      </c>
      <c r="E9" s="128">
        <f aca="true" t="shared" si="1" ref="E9:L9">E10+E19+E21+E27+E34+E42+E48</f>
        <v>407</v>
      </c>
      <c r="F9" s="128">
        <f t="shared" si="1"/>
        <v>51</v>
      </c>
      <c r="G9" s="128">
        <f t="shared" si="1"/>
        <v>135</v>
      </c>
      <c r="H9" s="128">
        <f t="shared" si="1"/>
        <v>190</v>
      </c>
      <c r="I9" s="128">
        <f t="shared" si="1"/>
        <v>3</v>
      </c>
      <c r="J9" s="128">
        <f t="shared" si="1"/>
        <v>0</v>
      </c>
      <c r="K9" s="128">
        <f t="shared" si="1"/>
        <v>6</v>
      </c>
      <c r="L9" s="121">
        <f t="shared" si="1"/>
        <v>792</v>
      </c>
    </row>
    <row r="10" spans="2:12" ht="12">
      <c r="B10" s="114" t="s">
        <v>645</v>
      </c>
      <c r="C10" s="114"/>
      <c r="D10" s="114"/>
      <c r="E10" s="124">
        <f>SUM(E11:E18)</f>
        <v>23</v>
      </c>
      <c r="F10" s="124">
        <f aca="true" t="shared" si="2" ref="F10:K10">SUM(F11:F18)</f>
        <v>7</v>
      </c>
      <c r="G10" s="124">
        <f t="shared" si="2"/>
        <v>14</v>
      </c>
      <c r="H10" s="124">
        <f t="shared" si="2"/>
        <v>26</v>
      </c>
      <c r="I10" s="124">
        <f t="shared" si="2"/>
        <v>0</v>
      </c>
      <c r="J10" s="124">
        <f t="shared" si="2"/>
        <v>0</v>
      </c>
      <c r="K10" s="124">
        <f t="shared" si="2"/>
        <v>0</v>
      </c>
      <c r="L10" s="138">
        <f>SUM(E10:K10)</f>
        <v>70</v>
      </c>
    </row>
    <row r="11" spans="3:12" ht="12">
      <c r="C11" s="77" t="s">
        <v>310</v>
      </c>
      <c r="D11" s="77" t="s">
        <v>107</v>
      </c>
      <c r="E11" s="96">
        <v>4</v>
      </c>
      <c r="F11" s="96">
        <v>3</v>
      </c>
      <c r="G11" s="96">
        <v>1</v>
      </c>
      <c r="H11" s="96">
        <v>0</v>
      </c>
      <c r="I11" s="96">
        <v>0</v>
      </c>
      <c r="J11" s="96">
        <v>0</v>
      </c>
      <c r="K11" s="96">
        <v>0</v>
      </c>
      <c r="L11" s="121">
        <f aca="true" t="shared" si="3" ref="L11:L55">SUM(E11:K11)</f>
        <v>8</v>
      </c>
    </row>
    <row r="12" spans="3:12" ht="12">
      <c r="C12" s="77" t="s">
        <v>312</v>
      </c>
      <c r="D12" s="77" t="s">
        <v>106</v>
      </c>
      <c r="E12" s="96">
        <v>5</v>
      </c>
      <c r="F12" s="96">
        <v>0</v>
      </c>
      <c r="G12" s="96">
        <v>1</v>
      </c>
      <c r="H12" s="96">
        <v>2</v>
      </c>
      <c r="I12" s="96">
        <v>0</v>
      </c>
      <c r="J12" s="96">
        <v>0</v>
      </c>
      <c r="K12" s="96">
        <v>0</v>
      </c>
      <c r="L12" s="121">
        <f t="shared" si="3"/>
        <v>8</v>
      </c>
    </row>
    <row r="13" spans="3:12" ht="12">
      <c r="C13" s="77" t="s">
        <v>313</v>
      </c>
      <c r="D13" s="77" t="s">
        <v>111</v>
      </c>
      <c r="E13" s="96">
        <v>2</v>
      </c>
      <c r="F13" s="96">
        <v>0</v>
      </c>
      <c r="G13" s="96">
        <v>0</v>
      </c>
      <c r="H13" s="96">
        <v>2</v>
      </c>
      <c r="I13" s="96">
        <v>0</v>
      </c>
      <c r="J13" s="96">
        <v>0</v>
      </c>
      <c r="K13" s="96">
        <v>0</v>
      </c>
      <c r="L13" s="121">
        <f t="shared" si="3"/>
        <v>4</v>
      </c>
    </row>
    <row r="14" spans="3:12" ht="12">
      <c r="C14" s="77" t="s">
        <v>316</v>
      </c>
      <c r="D14" s="77" t="s">
        <v>108</v>
      </c>
      <c r="E14" s="96">
        <v>8</v>
      </c>
      <c r="F14" s="96">
        <v>4</v>
      </c>
      <c r="G14" s="96">
        <v>6</v>
      </c>
      <c r="H14" s="96">
        <v>9</v>
      </c>
      <c r="I14" s="96">
        <v>0</v>
      </c>
      <c r="J14" s="96">
        <v>0</v>
      </c>
      <c r="K14" s="96">
        <v>0</v>
      </c>
      <c r="L14" s="121">
        <f t="shared" si="3"/>
        <v>27</v>
      </c>
    </row>
    <row r="15" spans="3:12" ht="12">
      <c r="C15" s="77" t="s">
        <v>317</v>
      </c>
      <c r="D15" s="77" t="s">
        <v>109</v>
      </c>
      <c r="E15" s="96">
        <v>3</v>
      </c>
      <c r="F15" s="96">
        <v>0</v>
      </c>
      <c r="G15" s="96">
        <v>1</v>
      </c>
      <c r="H15" s="96">
        <v>3</v>
      </c>
      <c r="I15" s="96">
        <v>0</v>
      </c>
      <c r="J15" s="96">
        <v>0</v>
      </c>
      <c r="K15" s="96">
        <v>0</v>
      </c>
      <c r="L15" s="121">
        <f t="shared" si="3"/>
        <v>7</v>
      </c>
    </row>
    <row r="16" spans="3:12" ht="12">
      <c r="C16" s="77" t="s">
        <v>318</v>
      </c>
      <c r="D16" s="77" t="s">
        <v>110</v>
      </c>
      <c r="E16" s="96">
        <v>1</v>
      </c>
      <c r="F16" s="96">
        <v>0</v>
      </c>
      <c r="G16" s="96">
        <v>3</v>
      </c>
      <c r="H16" s="96">
        <v>2</v>
      </c>
      <c r="I16" s="96">
        <v>0</v>
      </c>
      <c r="J16" s="96">
        <v>0</v>
      </c>
      <c r="K16" s="96">
        <v>0</v>
      </c>
      <c r="L16" s="121">
        <f t="shared" si="3"/>
        <v>6</v>
      </c>
    </row>
    <row r="17" spans="3:12" ht="12">
      <c r="C17" s="77" t="s">
        <v>319</v>
      </c>
      <c r="D17" s="77" t="s">
        <v>104</v>
      </c>
      <c r="E17" s="96">
        <v>0</v>
      </c>
      <c r="F17" s="96">
        <v>0</v>
      </c>
      <c r="G17" s="96">
        <v>2</v>
      </c>
      <c r="H17" s="96">
        <v>7</v>
      </c>
      <c r="I17" s="96">
        <v>0</v>
      </c>
      <c r="J17" s="96">
        <v>0</v>
      </c>
      <c r="K17" s="96">
        <v>0</v>
      </c>
      <c r="L17" s="121">
        <f t="shared" si="3"/>
        <v>9</v>
      </c>
    </row>
    <row r="18" spans="3:27" ht="12">
      <c r="C18" s="77" t="s">
        <v>321</v>
      </c>
      <c r="D18" s="77" t="s">
        <v>650</v>
      </c>
      <c r="E18" s="96">
        <v>0</v>
      </c>
      <c r="F18" s="96">
        <v>0</v>
      </c>
      <c r="G18" s="96">
        <v>0</v>
      </c>
      <c r="H18" s="96">
        <v>1</v>
      </c>
      <c r="I18" s="96">
        <v>0</v>
      </c>
      <c r="J18" s="96">
        <v>0</v>
      </c>
      <c r="K18" s="96">
        <v>0</v>
      </c>
      <c r="L18" s="121">
        <f t="shared" si="3"/>
        <v>1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</row>
    <row r="19" spans="2:27" ht="12">
      <c r="B19" s="114" t="s">
        <v>112</v>
      </c>
      <c r="C19" s="114"/>
      <c r="D19" s="114"/>
      <c r="E19" s="139">
        <f>E20</f>
        <v>68</v>
      </c>
      <c r="F19" s="139">
        <f aca="true" t="shared" si="4" ref="F19:K19">F20</f>
        <v>9</v>
      </c>
      <c r="G19" s="139">
        <f t="shared" si="4"/>
        <v>23</v>
      </c>
      <c r="H19" s="139">
        <f t="shared" si="4"/>
        <v>34</v>
      </c>
      <c r="I19" s="139">
        <f t="shared" si="4"/>
        <v>0</v>
      </c>
      <c r="J19" s="139">
        <f t="shared" si="4"/>
        <v>0</v>
      </c>
      <c r="K19" s="139">
        <f t="shared" si="4"/>
        <v>0</v>
      </c>
      <c r="L19" s="138">
        <f t="shared" si="3"/>
        <v>134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</row>
    <row r="20" spans="3:27" ht="12">
      <c r="C20" s="77" t="s">
        <v>322</v>
      </c>
      <c r="D20" s="77" t="s">
        <v>113</v>
      </c>
      <c r="E20" s="96">
        <v>68</v>
      </c>
      <c r="F20" s="96">
        <v>9</v>
      </c>
      <c r="G20" s="96">
        <v>23</v>
      </c>
      <c r="H20" s="96">
        <v>34</v>
      </c>
      <c r="I20" s="96">
        <v>0</v>
      </c>
      <c r="J20" s="96">
        <v>0</v>
      </c>
      <c r="K20" s="96">
        <v>0</v>
      </c>
      <c r="L20" s="121">
        <f t="shared" si="3"/>
        <v>134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</row>
    <row r="21" spans="2:27" ht="12">
      <c r="B21" s="114" t="s">
        <v>114</v>
      </c>
      <c r="C21" s="114"/>
      <c r="D21" s="114"/>
      <c r="E21" s="139">
        <f aca="true" t="shared" si="5" ref="E21:L21">SUM(E22:E26)</f>
        <v>77</v>
      </c>
      <c r="F21" s="139">
        <f t="shared" si="5"/>
        <v>8</v>
      </c>
      <c r="G21" s="139">
        <f t="shared" si="5"/>
        <v>12</v>
      </c>
      <c r="H21" s="139">
        <f t="shared" si="5"/>
        <v>27</v>
      </c>
      <c r="I21" s="139">
        <f t="shared" si="5"/>
        <v>0</v>
      </c>
      <c r="J21" s="139">
        <f t="shared" si="5"/>
        <v>0</v>
      </c>
      <c r="K21" s="139">
        <f t="shared" si="5"/>
        <v>0</v>
      </c>
      <c r="L21" s="140">
        <f t="shared" si="5"/>
        <v>124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</row>
    <row r="22" spans="3:27" ht="12">
      <c r="C22" s="77" t="s">
        <v>325</v>
      </c>
      <c r="D22" s="77" t="s">
        <v>581</v>
      </c>
      <c r="E22" s="96">
        <v>18</v>
      </c>
      <c r="F22" s="96">
        <v>2</v>
      </c>
      <c r="G22" s="96">
        <v>1</v>
      </c>
      <c r="H22" s="96">
        <v>10</v>
      </c>
      <c r="I22" s="96">
        <v>0</v>
      </c>
      <c r="J22" s="96">
        <v>0</v>
      </c>
      <c r="K22" s="96">
        <v>0</v>
      </c>
      <c r="L22" s="121">
        <f t="shared" si="3"/>
        <v>31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</row>
    <row r="23" spans="3:27" ht="12">
      <c r="C23" s="77" t="s">
        <v>326</v>
      </c>
      <c r="D23" s="77" t="s">
        <v>651</v>
      </c>
      <c r="E23" s="96">
        <v>20</v>
      </c>
      <c r="F23" s="96">
        <v>4</v>
      </c>
      <c r="G23" s="96">
        <v>2</v>
      </c>
      <c r="H23" s="96">
        <v>2</v>
      </c>
      <c r="I23" s="96">
        <v>0</v>
      </c>
      <c r="J23" s="96">
        <v>0</v>
      </c>
      <c r="K23" s="96">
        <v>0</v>
      </c>
      <c r="L23" s="121">
        <f t="shared" si="3"/>
        <v>28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3:27" ht="12">
      <c r="C24" s="77" t="s">
        <v>327</v>
      </c>
      <c r="D24" s="77" t="s">
        <v>582</v>
      </c>
      <c r="E24" s="96">
        <v>19</v>
      </c>
      <c r="F24" s="96">
        <v>2</v>
      </c>
      <c r="G24" s="96">
        <v>4</v>
      </c>
      <c r="H24" s="96">
        <v>7</v>
      </c>
      <c r="I24" s="96">
        <v>0</v>
      </c>
      <c r="J24" s="96">
        <v>0</v>
      </c>
      <c r="K24" s="96">
        <v>0</v>
      </c>
      <c r="L24" s="121">
        <f t="shared" si="3"/>
        <v>32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</row>
    <row r="25" spans="3:27" ht="12">
      <c r="C25" s="77" t="s">
        <v>328</v>
      </c>
      <c r="D25" s="77" t="s">
        <v>652</v>
      </c>
      <c r="E25" s="96">
        <v>10</v>
      </c>
      <c r="F25" s="96">
        <v>0</v>
      </c>
      <c r="G25" s="96">
        <v>1</v>
      </c>
      <c r="H25" s="96">
        <v>7</v>
      </c>
      <c r="I25" s="96">
        <v>0</v>
      </c>
      <c r="J25" s="96">
        <v>0</v>
      </c>
      <c r="K25" s="96">
        <v>0</v>
      </c>
      <c r="L25" s="121">
        <f t="shared" si="3"/>
        <v>18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</row>
    <row r="26" spans="3:27" ht="12">
      <c r="C26" s="77" t="s">
        <v>329</v>
      </c>
      <c r="D26" s="77" t="s">
        <v>652</v>
      </c>
      <c r="E26" s="96">
        <v>10</v>
      </c>
      <c r="F26" s="96">
        <v>0</v>
      </c>
      <c r="G26" s="96">
        <v>4</v>
      </c>
      <c r="H26" s="96">
        <v>1</v>
      </c>
      <c r="I26" s="96">
        <v>0</v>
      </c>
      <c r="J26" s="96">
        <v>0</v>
      </c>
      <c r="K26" s="96">
        <v>0</v>
      </c>
      <c r="L26" s="121">
        <f t="shared" si="3"/>
        <v>15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</row>
    <row r="27" spans="2:27" ht="12">
      <c r="B27" s="114" t="s">
        <v>116</v>
      </c>
      <c r="C27" s="114"/>
      <c r="D27" s="114"/>
      <c r="E27" s="139">
        <f>SUM(E28:E33)</f>
        <v>25</v>
      </c>
      <c r="F27" s="139">
        <f aca="true" t="shared" si="6" ref="F27:L27">SUM(F28:F33)</f>
        <v>6</v>
      </c>
      <c r="G27" s="139">
        <f t="shared" si="6"/>
        <v>17</v>
      </c>
      <c r="H27" s="139">
        <f t="shared" si="6"/>
        <v>13</v>
      </c>
      <c r="I27" s="139">
        <f t="shared" si="6"/>
        <v>0</v>
      </c>
      <c r="J27" s="139">
        <f t="shared" si="6"/>
        <v>0</v>
      </c>
      <c r="K27" s="139">
        <f t="shared" si="6"/>
        <v>4</v>
      </c>
      <c r="L27" s="140">
        <f t="shared" si="6"/>
        <v>65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</row>
    <row r="28" spans="3:27" ht="12">
      <c r="C28" s="77" t="s">
        <v>330</v>
      </c>
      <c r="D28" s="77" t="s">
        <v>121</v>
      </c>
      <c r="E28" s="96">
        <v>0</v>
      </c>
      <c r="F28" s="96">
        <v>2</v>
      </c>
      <c r="G28" s="96">
        <v>3</v>
      </c>
      <c r="H28" s="96">
        <v>2</v>
      </c>
      <c r="I28" s="96">
        <v>0</v>
      </c>
      <c r="J28" s="96">
        <v>0</v>
      </c>
      <c r="K28" s="96">
        <v>0</v>
      </c>
      <c r="L28" s="121">
        <f t="shared" si="3"/>
        <v>7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3:27" ht="12">
      <c r="C29" s="77" t="s">
        <v>331</v>
      </c>
      <c r="D29" s="77" t="s">
        <v>118</v>
      </c>
      <c r="E29" s="96">
        <v>2</v>
      </c>
      <c r="F29" s="96">
        <v>0</v>
      </c>
      <c r="G29" s="96">
        <v>2</v>
      </c>
      <c r="H29" s="96">
        <v>1</v>
      </c>
      <c r="I29" s="96">
        <v>0</v>
      </c>
      <c r="J29" s="96">
        <v>0</v>
      </c>
      <c r="K29" s="96">
        <v>0</v>
      </c>
      <c r="L29" s="121">
        <f t="shared" si="3"/>
        <v>5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3:27" ht="12">
      <c r="C30" s="77" t="s">
        <v>332</v>
      </c>
      <c r="D30" s="77" t="s">
        <v>122</v>
      </c>
      <c r="E30" s="96">
        <v>7</v>
      </c>
      <c r="F30" s="96">
        <v>0</v>
      </c>
      <c r="G30" s="96">
        <v>4</v>
      </c>
      <c r="H30" s="96">
        <v>2</v>
      </c>
      <c r="I30" s="96">
        <v>0</v>
      </c>
      <c r="J30" s="96">
        <v>0</v>
      </c>
      <c r="K30" s="96">
        <v>0</v>
      </c>
      <c r="L30" s="121">
        <f t="shared" si="3"/>
        <v>13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 spans="3:27" ht="12">
      <c r="C31" s="77" t="s">
        <v>333</v>
      </c>
      <c r="D31" s="77" t="s">
        <v>119</v>
      </c>
      <c r="E31" s="96">
        <v>8</v>
      </c>
      <c r="F31" s="96">
        <v>1</v>
      </c>
      <c r="G31" s="96">
        <v>2</v>
      </c>
      <c r="H31" s="96">
        <v>0</v>
      </c>
      <c r="I31" s="96">
        <v>0</v>
      </c>
      <c r="J31" s="96">
        <v>0</v>
      </c>
      <c r="K31" s="96">
        <v>0</v>
      </c>
      <c r="L31" s="121">
        <f t="shared" si="3"/>
        <v>11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</row>
    <row r="32" spans="3:27" ht="12">
      <c r="C32" s="77" t="s">
        <v>334</v>
      </c>
      <c r="D32" s="77" t="s">
        <v>117</v>
      </c>
      <c r="E32" s="96">
        <v>4</v>
      </c>
      <c r="F32" s="96">
        <v>2</v>
      </c>
      <c r="G32" s="96">
        <v>3</v>
      </c>
      <c r="H32" s="96">
        <v>7</v>
      </c>
      <c r="I32" s="96">
        <v>0</v>
      </c>
      <c r="J32" s="96">
        <v>0</v>
      </c>
      <c r="K32" s="96">
        <v>4</v>
      </c>
      <c r="L32" s="121">
        <f t="shared" si="3"/>
        <v>20</v>
      </c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</row>
    <row r="33" spans="3:27" ht="12">
      <c r="C33" s="77" t="s">
        <v>335</v>
      </c>
      <c r="D33" s="77" t="s">
        <v>120</v>
      </c>
      <c r="E33" s="96">
        <v>4</v>
      </c>
      <c r="F33" s="96">
        <v>1</v>
      </c>
      <c r="G33" s="96">
        <v>3</v>
      </c>
      <c r="H33" s="96">
        <v>1</v>
      </c>
      <c r="I33" s="96">
        <v>0</v>
      </c>
      <c r="J33" s="96">
        <v>0</v>
      </c>
      <c r="K33" s="96">
        <v>0</v>
      </c>
      <c r="L33" s="121">
        <f t="shared" si="3"/>
        <v>9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</row>
    <row r="34" spans="2:27" ht="12">
      <c r="B34" s="114" t="s">
        <v>570</v>
      </c>
      <c r="C34" s="114"/>
      <c r="D34" s="114"/>
      <c r="E34" s="139">
        <f>SUM(E35:E41)</f>
        <v>60</v>
      </c>
      <c r="F34" s="139">
        <f aca="true" t="shared" si="7" ref="F34:L34">SUM(F35:F41)</f>
        <v>8</v>
      </c>
      <c r="G34" s="139">
        <f t="shared" si="7"/>
        <v>25</v>
      </c>
      <c r="H34" s="139">
        <f t="shared" si="7"/>
        <v>29</v>
      </c>
      <c r="I34" s="139">
        <f t="shared" si="7"/>
        <v>1</v>
      </c>
      <c r="J34" s="139">
        <f t="shared" si="7"/>
        <v>0</v>
      </c>
      <c r="K34" s="139">
        <f t="shared" si="7"/>
        <v>1</v>
      </c>
      <c r="L34" s="140">
        <f t="shared" si="7"/>
        <v>124</v>
      </c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3:27" ht="12">
      <c r="C35" s="77" t="s">
        <v>336</v>
      </c>
      <c r="D35" s="77" t="s">
        <v>127</v>
      </c>
      <c r="E35" s="96">
        <v>6</v>
      </c>
      <c r="F35" s="96">
        <v>0</v>
      </c>
      <c r="G35" s="96">
        <v>4</v>
      </c>
      <c r="H35" s="96">
        <v>4</v>
      </c>
      <c r="I35" s="96">
        <v>0</v>
      </c>
      <c r="J35" s="96">
        <v>0</v>
      </c>
      <c r="K35" s="96">
        <v>0</v>
      </c>
      <c r="L35" s="121">
        <f t="shared" si="3"/>
        <v>14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3:27" ht="12">
      <c r="C36" s="77" t="s">
        <v>337</v>
      </c>
      <c r="D36" s="77" t="s">
        <v>657</v>
      </c>
      <c r="E36" s="96">
        <v>14</v>
      </c>
      <c r="F36" s="96">
        <v>3</v>
      </c>
      <c r="G36" s="96">
        <v>1</v>
      </c>
      <c r="H36" s="96">
        <v>9</v>
      </c>
      <c r="I36" s="96">
        <v>0</v>
      </c>
      <c r="J36" s="96">
        <v>0</v>
      </c>
      <c r="K36" s="96">
        <v>0</v>
      </c>
      <c r="L36" s="121">
        <f t="shared" si="3"/>
        <v>27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3:27" ht="12">
      <c r="C37" s="77" t="s">
        <v>338</v>
      </c>
      <c r="D37" s="77" t="s">
        <v>656</v>
      </c>
      <c r="E37" s="96">
        <v>7</v>
      </c>
      <c r="F37" s="96">
        <v>1</v>
      </c>
      <c r="G37" s="96">
        <v>2</v>
      </c>
      <c r="H37" s="96">
        <v>1</v>
      </c>
      <c r="I37" s="96">
        <v>0</v>
      </c>
      <c r="J37" s="96">
        <v>0</v>
      </c>
      <c r="K37" s="96">
        <v>0</v>
      </c>
      <c r="L37" s="121">
        <f t="shared" si="3"/>
        <v>11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3:27" ht="12">
      <c r="C38" s="77" t="s">
        <v>339</v>
      </c>
      <c r="D38" s="77" t="s">
        <v>654</v>
      </c>
      <c r="E38" s="96">
        <v>4</v>
      </c>
      <c r="F38" s="96">
        <v>0</v>
      </c>
      <c r="G38" s="96">
        <v>0</v>
      </c>
      <c r="H38" s="96">
        <v>2</v>
      </c>
      <c r="I38" s="96">
        <v>0</v>
      </c>
      <c r="J38" s="96">
        <v>0</v>
      </c>
      <c r="K38" s="96">
        <v>0</v>
      </c>
      <c r="L38" s="121">
        <f t="shared" si="3"/>
        <v>6</v>
      </c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3:27" ht="12">
      <c r="C39" s="77" t="s">
        <v>340</v>
      </c>
      <c r="D39" s="77" t="s">
        <v>655</v>
      </c>
      <c r="E39" s="96">
        <v>6</v>
      </c>
      <c r="F39" s="96">
        <v>1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121">
        <f t="shared" si="3"/>
        <v>7</v>
      </c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3:27" ht="12">
      <c r="C40" s="77" t="s">
        <v>346</v>
      </c>
      <c r="D40" s="77" t="s">
        <v>123</v>
      </c>
      <c r="E40" s="96">
        <v>0</v>
      </c>
      <c r="F40" s="96">
        <v>0</v>
      </c>
      <c r="G40" s="96">
        <v>0</v>
      </c>
      <c r="H40" s="96">
        <v>1</v>
      </c>
      <c r="I40" s="96">
        <v>0</v>
      </c>
      <c r="J40" s="96">
        <v>0</v>
      </c>
      <c r="K40" s="96">
        <v>0</v>
      </c>
      <c r="L40" s="121">
        <f t="shared" si="3"/>
        <v>1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3:27" ht="12">
      <c r="C41" s="77" t="s">
        <v>347</v>
      </c>
      <c r="D41" s="77" t="s">
        <v>653</v>
      </c>
      <c r="E41" s="96">
        <v>23</v>
      </c>
      <c r="F41" s="96">
        <v>3</v>
      </c>
      <c r="G41" s="96">
        <v>18</v>
      </c>
      <c r="H41" s="96">
        <v>12</v>
      </c>
      <c r="I41" s="96">
        <v>1</v>
      </c>
      <c r="J41" s="96">
        <v>0</v>
      </c>
      <c r="K41" s="96">
        <v>1</v>
      </c>
      <c r="L41" s="121">
        <f t="shared" si="3"/>
        <v>58</v>
      </c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2:27" ht="12">
      <c r="B42" s="114" t="s">
        <v>571</v>
      </c>
      <c r="C42" s="114"/>
      <c r="D42" s="114"/>
      <c r="E42" s="139">
        <f>SUM(E43:E47)</f>
        <v>108</v>
      </c>
      <c r="F42" s="139">
        <f aca="true" t="shared" si="8" ref="F42:L42">SUM(F43:F47)</f>
        <v>8</v>
      </c>
      <c r="G42" s="139">
        <f t="shared" si="8"/>
        <v>22</v>
      </c>
      <c r="H42" s="139">
        <f t="shared" si="8"/>
        <v>22</v>
      </c>
      <c r="I42" s="139">
        <f t="shared" si="8"/>
        <v>0</v>
      </c>
      <c r="J42" s="139">
        <f t="shared" si="8"/>
        <v>0</v>
      </c>
      <c r="K42" s="139">
        <f t="shared" si="8"/>
        <v>0</v>
      </c>
      <c r="L42" s="140">
        <f t="shared" si="8"/>
        <v>160</v>
      </c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</row>
    <row r="43" spans="3:27" ht="12">
      <c r="C43" s="77" t="s">
        <v>350</v>
      </c>
      <c r="D43" s="77" t="s">
        <v>128</v>
      </c>
      <c r="E43" s="96">
        <v>40</v>
      </c>
      <c r="F43" s="96">
        <v>4</v>
      </c>
      <c r="G43" s="96">
        <v>4</v>
      </c>
      <c r="H43" s="96">
        <v>4</v>
      </c>
      <c r="I43" s="96">
        <v>0</v>
      </c>
      <c r="J43" s="96">
        <v>0</v>
      </c>
      <c r="K43" s="96">
        <v>0</v>
      </c>
      <c r="L43" s="121">
        <f t="shared" si="3"/>
        <v>52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3:27" ht="12">
      <c r="C44" s="77" t="s">
        <v>351</v>
      </c>
      <c r="D44" s="77" t="s">
        <v>129</v>
      </c>
      <c r="E44" s="96">
        <v>18</v>
      </c>
      <c r="F44" s="96">
        <v>0</v>
      </c>
      <c r="G44" s="96">
        <v>4</v>
      </c>
      <c r="H44" s="96">
        <v>6</v>
      </c>
      <c r="I44" s="96">
        <v>0</v>
      </c>
      <c r="J44" s="96">
        <v>0</v>
      </c>
      <c r="K44" s="96">
        <v>0</v>
      </c>
      <c r="L44" s="121">
        <f t="shared" si="3"/>
        <v>28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3:27" ht="12">
      <c r="C45" s="77" t="s">
        <v>353</v>
      </c>
      <c r="D45" s="77" t="s">
        <v>132</v>
      </c>
      <c r="E45" s="96">
        <v>38</v>
      </c>
      <c r="F45" s="96">
        <v>1</v>
      </c>
      <c r="G45" s="96">
        <v>3</v>
      </c>
      <c r="H45" s="96">
        <v>3</v>
      </c>
      <c r="I45" s="96">
        <v>0</v>
      </c>
      <c r="J45" s="96">
        <v>0</v>
      </c>
      <c r="K45" s="96">
        <v>0</v>
      </c>
      <c r="L45" s="121">
        <f t="shared" si="3"/>
        <v>45</v>
      </c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3:27" ht="12">
      <c r="C46" s="77" t="s">
        <v>361</v>
      </c>
      <c r="D46" s="77" t="s">
        <v>663</v>
      </c>
      <c r="E46" s="96">
        <v>2</v>
      </c>
      <c r="F46" s="96">
        <v>3</v>
      </c>
      <c r="G46" s="96">
        <v>1</v>
      </c>
      <c r="H46" s="96">
        <v>2</v>
      </c>
      <c r="I46" s="96">
        <v>0</v>
      </c>
      <c r="J46" s="96">
        <v>0</v>
      </c>
      <c r="K46" s="96">
        <v>0</v>
      </c>
      <c r="L46" s="121">
        <f t="shared" si="3"/>
        <v>8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3:27" ht="12">
      <c r="C47" s="77" t="s">
        <v>362</v>
      </c>
      <c r="D47" s="77" t="s">
        <v>133</v>
      </c>
      <c r="E47" s="96">
        <v>10</v>
      </c>
      <c r="F47" s="96">
        <v>0</v>
      </c>
      <c r="G47" s="96">
        <v>10</v>
      </c>
      <c r="H47" s="96">
        <v>7</v>
      </c>
      <c r="I47" s="96">
        <v>0</v>
      </c>
      <c r="J47" s="96">
        <v>0</v>
      </c>
      <c r="K47" s="96">
        <v>0</v>
      </c>
      <c r="L47" s="121">
        <f t="shared" si="3"/>
        <v>27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2:27" ht="12">
      <c r="B48" s="114" t="s">
        <v>134</v>
      </c>
      <c r="C48" s="114"/>
      <c r="D48" s="114"/>
      <c r="E48" s="139">
        <f>SUM(E49:E55)</f>
        <v>46</v>
      </c>
      <c r="F48" s="139">
        <f aca="true" t="shared" si="9" ref="F48:L48">SUM(F49:F55)</f>
        <v>5</v>
      </c>
      <c r="G48" s="139">
        <f t="shared" si="9"/>
        <v>22</v>
      </c>
      <c r="H48" s="139">
        <f t="shared" si="9"/>
        <v>39</v>
      </c>
      <c r="I48" s="139">
        <f t="shared" si="9"/>
        <v>2</v>
      </c>
      <c r="J48" s="139">
        <f t="shared" si="9"/>
        <v>0</v>
      </c>
      <c r="K48" s="139">
        <f t="shared" si="9"/>
        <v>1</v>
      </c>
      <c r="L48" s="140">
        <f t="shared" si="9"/>
        <v>115</v>
      </c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3:27" ht="12">
      <c r="C49" s="77" t="s">
        <v>363</v>
      </c>
      <c r="D49" s="77" t="s">
        <v>140</v>
      </c>
      <c r="E49" s="96">
        <v>7</v>
      </c>
      <c r="F49" s="96">
        <v>0</v>
      </c>
      <c r="G49" s="96">
        <v>7</v>
      </c>
      <c r="H49" s="96">
        <v>7</v>
      </c>
      <c r="I49" s="96">
        <v>0</v>
      </c>
      <c r="J49" s="96">
        <v>0</v>
      </c>
      <c r="K49" s="96">
        <v>1</v>
      </c>
      <c r="L49" s="121">
        <f t="shared" si="3"/>
        <v>22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0" spans="3:27" ht="12">
      <c r="C50" s="77" t="s">
        <v>364</v>
      </c>
      <c r="D50" s="77" t="s">
        <v>658</v>
      </c>
      <c r="E50" s="96">
        <v>3</v>
      </c>
      <c r="F50" s="96">
        <v>1</v>
      </c>
      <c r="G50" s="96">
        <v>1</v>
      </c>
      <c r="H50" s="96">
        <v>3</v>
      </c>
      <c r="I50" s="96">
        <v>1</v>
      </c>
      <c r="J50" s="96">
        <v>0</v>
      </c>
      <c r="K50" s="96">
        <v>0</v>
      </c>
      <c r="L50" s="121">
        <f t="shared" si="3"/>
        <v>9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1" spans="3:27" ht="12">
      <c r="C51" s="77" t="s">
        <v>365</v>
      </c>
      <c r="D51" s="77" t="s">
        <v>136</v>
      </c>
      <c r="E51" s="96">
        <v>3</v>
      </c>
      <c r="F51" s="96">
        <v>0</v>
      </c>
      <c r="G51" s="96">
        <v>3</v>
      </c>
      <c r="H51" s="96">
        <v>6</v>
      </c>
      <c r="I51" s="96">
        <v>0</v>
      </c>
      <c r="J51" s="96">
        <v>0</v>
      </c>
      <c r="K51" s="96">
        <v>0</v>
      </c>
      <c r="L51" s="121">
        <f t="shared" si="3"/>
        <v>12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</row>
    <row r="52" spans="3:27" ht="12">
      <c r="C52" s="77" t="s">
        <v>373</v>
      </c>
      <c r="D52" s="77" t="s">
        <v>659</v>
      </c>
      <c r="E52" s="96">
        <v>20</v>
      </c>
      <c r="F52" s="96">
        <v>4</v>
      </c>
      <c r="G52" s="96">
        <v>3</v>
      </c>
      <c r="H52" s="96">
        <v>18</v>
      </c>
      <c r="I52" s="96">
        <v>0</v>
      </c>
      <c r="J52" s="96">
        <v>0</v>
      </c>
      <c r="K52" s="96">
        <v>0</v>
      </c>
      <c r="L52" s="121">
        <f t="shared" si="3"/>
        <v>45</v>
      </c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</row>
    <row r="53" spans="3:27" ht="12">
      <c r="C53" s="77" t="s">
        <v>374</v>
      </c>
      <c r="D53" s="77" t="s">
        <v>660</v>
      </c>
      <c r="E53" s="96">
        <v>2</v>
      </c>
      <c r="F53" s="96">
        <v>0</v>
      </c>
      <c r="G53" s="96">
        <v>3</v>
      </c>
      <c r="H53" s="96">
        <v>1</v>
      </c>
      <c r="I53" s="96">
        <v>0</v>
      </c>
      <c r="J53" s="96">
        <v>0</v>
      </c>
      <c r="K53" s="96">
        <v>0</v>
      </c>
      <c r="L53" s="121">
        <f t="shared" si="3"/>
        <v>6</v>
      </c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</row>
    <row r="54" spans="3:27" ht="12">
      <c r="C54" s="77" t="s">
        <v>375</v>
      </c>
      <c r="D54" s="77" t="s">
        <v>661</v>
      </c>
      <c r="E54" s="96">
        <v>8</v>
      </c>
      <c r="F54" s="96">
        <v>0</v>
      </c>
      <c r="G54" s="96">
        <v>3</v>
      </c>
      <c r="H54" s="96">
        <v>1</v>
      </c>
      <c r="I54" s="96">
        <v>1</v>
      </c>
      <c r="J54" s="96">
        <v>0</v>
      </c>
      <c r="K54" s="96">
        <v>0</v>
      </c>
      <c r="L54" s="121">
        <f t="shared" si="3"/>
        <v>13</v>
      </c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</row>
    <row r="55" spans="3:27" ht="12">
      <c r="C55" s="77" t="s">
        <v>376</v>
      </c>
      <c r="D55" s="77" t="s">
        <v>662</v>
      </c>
      <c r="E55" s="96">
        <v>3</v>
      </c>
      <c r="F55" s="96">
        <v>0</v>
      </c>
      <c r="G55" s="96">
        <v>2</v>
      </c>
      <c r="H55" s="96">
        <v>3</v>
      </c>
      <c r="I55" s="96">
        <v>0</v>
      </c>
      <c r="J55" s="96">
        <v>0</v>
      </c>
      <c r="K55" s="96">
        <v>0</v>
      </c>
      <c r="L55" s="121">
        <f t="shared" si="3"/>
        <v>8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</row>
    <row r="56" spans="1:27" ht="12">
      <c r="A56" s="141" t="s">
        <v>572</v>
      </c>
      <c r="E56" s="96">
        <f aca="true" t="shared" si="10" ref="E56:L56">E57+E59+E63+E66+E69+E71+E75+E80+E84+E91+E95+E97+E102+E107+E109+E121+E123</f>
        <v>952</v>
      </c>
      <c r="F56" s="96">
        <f t="shared" si="10"/>
        <v>60</v>
      </c>
      <c r="G56" s="96">
        <f t="shared" si="10"/>
        <v>123</v>
      </c>
      <c r="H56" s="96">
        <f t="shared" si="10"/>
        <v>187</v>
      </c>
      <c r="I56" s="96">
        <f t="shared" si="10"/>
        <v>10</v>
      </c>
      <c r="J56" s="96">
        <f t="shared" si="10"/>
        <v>0</v>
      </c>
      <c r="K56" s="96">
        <f t="shared" si="10"/>
        <v>9</v>
      </c>
      <c r="L56" s="129">
        <f t="shared" si="10"/>
        <v>1341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</row>
    <row r="57" spans="2:27" ht="12">
      <c r="B57" s="143" t="s">
        <v>141</v>
      </c>
      <c r="C57" s="143"/>
      <c r="D57" s="143"/>
      <c r="E57" s="144">
        <f>E58</f>
        <v>24</v>
      </c>
      <c r="F57" s="144">
        <f aca="true" t="shared" si="11" ref="F57:L57">F58</f>
        <v>1</v>
      </c>
      <c r="G57" s="144">
        <f t="shared" si="11"/>
        <v>2</v>
      </c>
      <c r="H57" s="144">
        <f t="shared" si="11"/>
        <v>3</v>
      </c>
      <c r="I57" s="144">
        <f t="shared" si="11"/>
        <v>0</v>
      </c>
      <c r="J57" s="144">
        <f t="shared" si="11"/>
        <v>0</v>
      </c>
      <c r="K57" s="144">
        <f t="shared" si="11"/>
        <v>0</v>
      </c>
      <c r="L57" s="145">
        <f t="shared" si="11"/>
        <v>30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</row>
    <row r="58" spans="3:27" ht="12">
      <c r="C58" s="77" t="s">
        <v>378</v>
      </c>
      <c r="D58" s="77" t="s">
        <v>142</v>
      </c>
      <c r="E58" s="96">
        <v>24</v>
      </c>
      <c r="F58" s="96">
        <v>1</v>
      </c>
      <c r="G58" s="96">
        <v>2</v>
      </c>
      <c r="H58" s="96">
        <v>3</v>
      </c>
      <c r="I58" s="96">
        <v>0</v>
      </c>
      <c r="J58" s="96">
        <v>0</v>
      </c>
      <c r="K58" s="96">
        <v>0</v>
      </c>
      <c r="L58" s="121">
        <f aca="true" t="shared" si="12" ref="L58:L104">SUM(E58:K58)</f>
        <v>30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</row>
    <row r="59" spans="2:27" ht="12">
      <c r="B59" s="114" t="s">
        <v>143</v>
      </c>
      <c r="C59" s="114"/>
      <c r="D59" s="114"/>
      <c r="E59" s="139">
        <f aca="true" t="shared" si="13" ref="E59:L59">SUM(E60:E62)</f>
        <v>119</v>
      </c>
      <c r="F59" s="139">
        <f t="shared" si="13"/>
        <v>10</v>
      </c>
      <c r="G59" s="139">
        <f t="shared" si="13"/>
        <v>9</v>
      </c>
      <c r="H59" s="139">
        <f t="shared" si="13"/>
        <v>16</v>
      </c>
      <c r="I59" s="139">
        <f t="shared" si="13"/>
        <v>0</v>
      </c>
      <c r="J59" s="139">
        <f t="shared" si="13"/>
        <v>0</v>
      </c>
      <c r="K59" s="139">
        <f t="shared" si="13"/>
        <v>2</v>
      </c>
      <c r="L59" s="140">
        <f t="shared" si="13"/>
        <v>156</v>
      </c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</row>
    <row r="60" spans="3:27" ht="12">
      <c r="C60" s="77" t="s">
        <v>379</v>
      </c>
      <c r="D60" s="77" t="s">
        <v>144</v>
      </c>
      <c r="E60" s="96">
        <v>86</v>
      </c>
      <c r="F60" s="96">
        <v>9</v>
      </c>
      <c r="G60" s="96">
        <v>7</v>
      </c>
      <c r="H60" s="96">
        <v>14</v>
      </c>
      <c r="I60" s="96">
        <v>0</v>
      </c>
      <c r="J60" s="96">
        <v>0</v>
      </c>
      <c r="K60" s="96">
        <v>1</v>
      </c>
      <c r="L60" s="121">
        <f t="shared" si="12"/>
        <v>117</v>
      </c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</row>
    <row r="61" spans="3:27" ht="12">
      <c r="C61" s="77" t="s">
        <v>383</v>
      </c>
      <c r="D61" s="77" t="s">
        <v>148</v>
      </c>
      <c r="E61" s="96">
        <v>8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121">
        <f t="shared" si="12"/>
        <v>8</v>
      </c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</row>
    <row r="62" spans="3:27" ht="12">
      <c r="C62" s="77" t="s">
        <v>385</v>
      </c>
      <c r="D62" s="77" t="s">
        <v>145</v>
      </c>
      <c r="E62" s="96">
        <v>25</v>
      </c>
      <c r="F62" s="96">
        <v>1</v>
      </c>
      <c r="G62" s="96">
        <v>2</v>
      </c>
      <c r="H62" s="96">
        <v>2</v>
      </c>
      <c r="I62" s="96">
        <v>0</v>
      </c>
      <c r="J62" s="96">
        <v>0</v>
      </c>
      <c r="K62" s="96">
        <v>1</v>
      </c>
      <c r="L62" s="121">
        <f t="shared" si="12"/>
        <v>31</v>
      </c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</row>
    <row r="63" spans="2:27" ht="12">
      <c r="B63" s="114" t="s">
        <v>149</v>
      </c>
      <c r="C63" s="114"/>
      <c r="D63" s="114"/>
      <c r="E63" s="139">
        <f>SUM(E64:E65)</f>
        <v>38</v>
      </c>
      <c r="F63" s="139">
        <f aca="true" t="shared" si="14" ref="F63:L63">SUM(F64:F65)</f>
        <v>0</v>
      </c>
      <c r="G63" s="139">
        <f t="shared" si="14"/>
        <v>4</v>
      </c>
      <c r="H63" s="139">
        <f t="shared" si="14"/>
        <v>5</v>
      </c>
      <c r="I63" s="139">
        <f t="shared" si="14"/>
        <v>0</v>
      </c>
      <c r="J63" s="139">
        <f t="shared" si="14"/>
        <v>0</v>
      </c>
      <c r="K63" s="139">
        <f t="shared" si="14"/>
        <v>1</v>
      </c>
      <c r="L63" s="140">
        <f t="shared" si="14"/>
        <v>48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</row>
    <row r="64" spans="3:27" ht="12">
      <c r="C64" s="77" t="s">
        <v>386</v>
      </c>
      <c r="D64" s="77" t="s">
        <v>150</v>
      </c>
      <c r="E64" s="96">
        <v>24</v>
      </c>
      <c r="F64" s="96">
        <v>0</v>
      </c>
      <c r="G64" s="96">
        <v>2</v>
      </c>
      <c r="H64" s="96">
        <v>3</v>
      </c>
      <c r="I64" s="96">
        <v>0</v>
      </c>
      <c r="J64" s="96">
        <v>0</v>
      </c>
      <c r="K64" s="96">
        <v>1</v>
      </c>
      <c r="L64" s="121">
        <f t="shared" si="12"/>
        <v>30</v>
      </c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3:27" ht="12">
      <c r="C65" s="77" t="s">
        <v>387</v>
      </c>
      <c r="D65" s="77" t="s">
        <v>151</v>
      </c>
      <c r="E65" s="96">
        <v>14</v>
      </c>
      <c r="F65" s="96">
        <v>0</v>
      </c>
      <c r="G65" s="96">
        <v>2</v>
      </c>
      <c r="H65" s="96">
        <v>2</v>
      </c>
      <c r="I65" s="96">
        <v>0</v>
      </c>
      <c r="J65" s="96">
        <v>0</v>
      </c>
      <c r="K65" s="96">
        <v>0</v>
      </c>
      <c r="L65" s="121">
        <f t="shared" si="12"/>
        <v>18</v>
      </c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</row>
    <row r="66" spans="2:27" ht="12">
      <c r="B66" s="114" t="s">
        <v>573</v>
      </c>
      <c r="C66" s="114"/>
      <c r="D66" s="114"/>
      <c r="E66" s="139">
        <f aca="true" t="shared" si="15" ref="E66:L66">SUM(E67:E68)</f>
        <v>31</v>
      </c>
      <c r="F66" s="139">
        <f t="shared" si="15"/>
        <v>0</v>
      </c>
      <c r="G66" s="139">
        <f t="shared" si="15"/>
        <v>2</v>
      </c>
      <c r="H66" s="139">
        <f t="shared" si="15"/>
        <v>9</v>
      </c>
      <c r="I66" s="139">
        <f t="shared" si="15"/>
        <v>0</v>
      </c>
      <c r="J66" s="139">
        <f t="shared" si="15"/>
        <v>0</v>
      </c>
      <c r="K66" s="139">
        <f t="shared" si="15"/>
        <v>0</v>
      </c>
      <c r="L66" s="140">
        <f t="shared" si="15"/>
        <v>42</v>
      </c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</row>
    <row r="67" spans="3:27" ht="12">
      <c r="C67" s="77" t="s">
        <v>390</v>
      </c>
      <c r="D67" s="77" t="s">
        <v>721</v>
      </c>
      <c r="E67" s="96">
        <v>1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121">
        <f t="shared" si="12"/>
        <v>1</v>
      </c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</row>
    <row r="68" spans="3:27" ht="12">
      <c r="C68" s="77" t="s">
        <v>391</v>
      </c>
      <c r="D68" s="77" t="s">
        <v>720</v>
      </c>
      <c r="E68" s="96">
        <v>30</v>
      </c>
      <c r="F68" s="96">
        <v>0</v>
      </c>
      <c r="G68" s="96">
        <v>2</v>
      </c>
      <c r="H68" s="96">
        <v>9</v>
      </c>
      <c r="I68" s="96">
        <v>0</v>
      </c>
      <c r="J68" s="96">
        <v>0</v>
      </c>
      <c r="K68" s="96">
        <v>0</v>
      </c>
      <c r="L68" s="121">
        <f t="shared" si="12"/>
        <v>41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2:27" ht="12">
      <c r="B69" s="114" t="s">
        <v>154</v>
      </c>
      <c r="C69" s="114"/>
      <c r="D69" s="114"/>
      <c r="E69" s="139">
        <f aca="true" t="shared" si="16" ref="E69:L69">SUM(E70:E70)</f>
        <v>6</v>
      </c>
      <c r="F69" s="139">
        <f t="shared" si="16"/>
        <v>1</v>
      </c>
      <c r="G69" s="139">
        <f t="shared" si="16"/>
        <v>6</v>
      </c>
      <c r="H69" s="139">
        <f t="shared" si="16"/>
        <v>6</v>
      </c>
      <c r="I69" s="139">
        <f t="shared" si="16"/>
        <v>1</v>
      </c>
      <c r="J69" s="139">
        <f t="shared" si="16"/>
        <v>0</v>
      </c>
      <c r="K69" s="139">
        <f t="shared" si="16"/>
        <v>0</v>
      </c>
      <c r="L69" s="140">
        <f t="shared" si="16"/>
        <v>20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</row>
    <row r="70" spans="3:27" ht="12">
      <c r="C70" s="77" t="s">
        <v>396</v>
      </c>
      <c r="D70" s="77" t="s">
        <v>156</v>
      </c>
      <c r="E70" s="96">
        <v>6</v>
      </c>
      <c r="F70" s="96">
        <v>1</v>
      </c>
      <c r="G70" s="96">
        <v>6</v>
      </c>
      <c r="H70" s="96">
        <v>6</v>
      </c>
      <c r="I70" s="96">
        <v>1</v>
      </c>
      <c r="J70" s="96">
        <v>0</v>
      </c>
      <c r="K70" s="96">
        <v>0</v>
      </c>
      <c r="L70" s="121">
        <f t="shared" si="12"/>
        <v>20</v>
      </c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</row>
    <row r="71" spans="2:27" ht="12">
      <c r="B71" s="114" t="s">
        <v>157</v>
      </c>
      <c r="C71" s="114"/>
      <c r="D71" s="114"/>
      <c r="E71" s="139">
        <f aca="true" t="shared" si="17" ref="E71:L71">SUM(E72:E74)</f>
        <v>112</v>
      </c>
      <c r="F71" s="139">
        <f t="shared" si="17"/>
        <v>3</v>
      </c>
      <c r="G71" s="139">
        <f t="shared" si="17"/>
        <v>16</v>
      </c>
      <c r="H71" s="139">
        <f t="shared" si="17"/>
        <v>16</v>
      </c>
      <c r="I71" s="139">
        <f t="shared" si="17"/>
        <v>1</v>
      </c>
      <c r="J71" s="139">
        <f t="shared" si="17"/>
        <v>0</v>
      </c>
      <c r="K71" s="139">
        <f t="shared" si="17"/>
        <v>0</v>
      </c>
      <c r="L71" s="140">
        <f t="shared" si="17"/>
        <v>148</v>
      </c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</row>
    <row r="72" spans="3:27" ht="12">
      <c r="C72" s="77" t="s">
        <v>403</v>
      </c>
      <c r="D72" s="77" t="s">
        <v>158</v>
      </c>
      <c r="E72" s="96">
        <v>32</v>
      </c>
      <c r="F72" s="96">
        <v>3</v>
      </c>
      <c r="G72" s="96">
        <v>7</v>
      </c>
      <c r="H72" s="96">
        <v>6</v>
      </c>
      <c r="I72" s="96">
        <v>0</v>
      </c>
      <c r="J72" s="96">
        <v>0</v>
      </c>
      <c r="K72" s="96">
        <v>0</v>
      </c>
      <c r="L72" s="121">
        <f t="shared" si="12"/>
        <v>48</v>
      </c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</row>
    <row r="73" spans="3:27" ht="12">
      <c r="C73" s="77" t="s">
        <v>404</v>
      </c>
      <c r="D73" s="77" t="s">
        <v>159</v>
      </c>
      <c r="E73" s="96">
        <v>6</v>
      </c>
      <c r="F73" s="96">
        <v>0</v>
      </c>
      <c r="G73" s="96">
        <v>0</v>
      </c>
      <c r="H73" s="96">
        <v>1</v>
      </c>
      <c r="I73" s="96">
        <v>0</v>
      </c>
      <c r="J73" s="96">
        <v>0</v>
      </c>
      <c r="K73" s="96">
        <v>0</v>
      </c>
      <c r="L73" s="121">
        <f t="shared" si="12"/>
        <v>7</v>
      </c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3:27" ht="12">
      <c r="C74" s="77" t="s">
        <v>405</v>
      </c>
      <c r="D74" s="77" t="s">
        <v>161</v>
      </c>
      <c r="E74" s="96">
        <v>74</v>
      </c>
      <c r="F74" s="96">
        <v>0</v>
      </c>
      <c r="G74" s="96">
        <v>9</v>
      </c>
      <c r="H74" s="96">
        <v>9</v>
      </c>
      <c r="I74" s="96">
        <v>1</v>
      </c>
      <c r="J74" s="96">
        <v>0</v>
      </c>
      <c r="K74" s="96">
        <v>0</v>
      </c>
      <c r="L74" s="121">
        <f t="shared" si="12"/>
        <v>93</v>
      </c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</row>
    <row r="75" spans="2:27" ht="12">
      <c r="B75" s="114" t="s">
        <v>165</v>
      </c>
      <c r="C75" s="114"/>
      <c r="D75" s="114"/>
      <c r="E75" s="139">
        <f aca="true" t="shared" si="18" ref="E75:L75">SUM(E76:E79)</f>
        <v>15</v>
      </c>
      <c r="F75" s="139">
        <f t="shared" si="18"/>
        <v>6</v>
      </c>
      <c r="G75" s="139">
        <f t="shared" si="18"/>
        <v>6</v>
      </c>
      <c r="H75" s="139">
        <f t="shared" si="18"/>
        <v>11</v>
      </c>
      <c r="I75" s="139">
        <f t="shared" si="18"/>
        <v>1</v>
      </c>
      <c r="J75" s="139">
        <f t="shared" si="18"/>
        <v>0</v>
      </c>
      <c r="K75" s="139">
        <f t="shared" si="18"/>
        <v>0</v>
      </c>
      <c r="L75" s="140">
        <f t="shared" si="18"/>
        <v>39</v>
      </c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</row>
    <row r="76" spans="3:27" ht="12">
      <c r="C76" s="77" t="s">
        <v>406</v>
      </c>
      <c r="D76" s="77" t="s">
        <v>169</v>
      </c>
      <c r="E76" s="96">
        <v>3</v>
      </c>
      <c r="F76" s="96">
        <v>2</v>
      </c>
      <c r="G76" s="96">
        <v>3</v>
      </c>
      <c r="H76" s="96">
        <v>1</v>
      </c>
      <c r="I76" s="96">
        <v>0</v>
      </c>
      <c r="J76" s="96">
        <v>0</v>
      </c>
      <c r="K76" s="96">
        <v>0</v>
      </c>
      <c r="L76" s="121">
        <f t="shared" si="12"/>
        <v>9</v>
      </c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</row>
    <row r="77" spans="3:27" ht="12">
      <c r="C77" s="77" t="s">
        <v>407</v>
      </c>
      <c r="D77" s="77" t="s">
        <v>166</v>
      </c>
      <c r="E77" s="96">
        <v>4</v>
      </c>
      <c r="F77" s="96">
        <v>1</v>
      </c>
      <c r="G77" s="96">
        <v>1</v>
      </c>
      <c r="H77" s="96">
        <v>0</v>
      </c>
      <c r="I77" s="96">
        <v>0</v>
      </c>
      <c r="J77" s="96">
        <v>0</v>
      </c>
      <c r="K77" s="96">
        <v>0</v>
      </c>
      <c r="L77" s="121">
        <f t="shared" si="12"/>
        <v>6</v>
      </c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</row>
    <row r="78" spans="3:27" ht="12">
      <c r="C78" s="77" t="s">
        <v>408</v>
      </c>
      <c r="D78" s="77" t="s">
        <v>167</v>
      </c>
      <c r="E78" s="96">
        <v>1</v>
      </c>
      <c r="F78" s="96">
        <v>3</v>
      </c>
      <c r="G78" s="96">
        <v>2</v>
      </c>
      <c r="H78" s="96">
        <v>6</v>
      </c>
      <c r="I78" s="96">
        <v>1</v>
      </c>
      <c r="J78" s="96">
        <v>0</v>
      </c>
      <c r="K78" s="96">
        <v>0</v>
      </c>
      <c r="L78" s="121">
        <f t="shared" si="12"/>
        <v>13</v>
      </c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</row>
    <row r="79" spans="3:27" ht="12">
      <c r="C79" s="77" t="s">
        <v>409</v>
      </c>
      <c r="D79" s="77" t="s">
        <v>168</v>
      </c>
      <c r="E79" s="96">
        <v>7</v>
      </c>
      <c r="F79" s="96">
        <v>0</v>
      </c>
      <c r="G79" s="96">
        <v>0</v>
      </c>
      <c r="H79" s="96">
        <v>4</v>
      </c>
      <c r="I79" s="96">
        <v>0</v>
      </c>
      <c r="J79" s="96">
        <v>0</v>
      </c>
      <c r="K79" s="96">
        <v>0</v>
      </c>
      <c r="L79" s="121">
        <f t="shared" si="12"/>
        <v>11</v>
      </c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</row>
    <row r="80" spans="2:27" ht="12">
      <c r="B80" s="114" t="s">
        <v>171</v>
      </c>
      <c r="C80" s="114"/>
      <c r="D80" s="114"/>
      <c r="E80" s="139">
        <f>SUM(E81:E83)</f>
        <v>77</v>
      </c>
      <c r="F80" s="139">
        <f aca="true" t="shared" si="19" ref="F80:L80">SUM(F81:F83)</f>
        <v>6</v>
      </c>
      <c r="G80" s="139">
        <f t="shared" si="19"/>
        <v>18</v>
      </c>
      <c r="H80" s="139">
        <f t="shared" si="19"/>
        <v>13</v>
      </c>
      <c r="I80" s="139">
        <f t="shared" si="19"/>
        <v>0</v>
      </c>
      <c r="J80" s="139">
        <f t="shared" si="19"/>
        <v>0</v>
      </c>
      <c r="K80" s="139">
        <f t="shared" si="19"/>
        <v>2</v>
      </c>
      <c r="L80" s="140">
        <f t="shared" si="19"/>
        <v>116</v>
      </c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</row>
    <row r="81" spans="3:27" ht="12">
      <c r="C81" s="77" t="s">
        <v>412</v>
      </c>
      <c r="D81" s="77" t="s">
        <v>172</v>
      </c>
      <c r="E81" s="96">
        <v>15</v>
      </c>
      <c r="F81" s="96">
        <v>1</v>
      </c>
      <c r="G81" s="96">
        <v>2</v>
      </c>
      <c r="H81" s="96">
        <v>2</v>
      </c>
      <c r="I81" s="96">
        <v>0</v>
      </c>
      <c r="J81" s="96">
        <v>0</v>
      </c>
      <c r="K81" s="96">
        <v>0</v>
      </c>
      <c r="L81" s="121">
        <f t="shared" si="12"/>
        <v>20</v>
      </c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</row>
    <row r="82" spans="3:27" ht="12">
      <c r="C82" s="77" t="s">
        <v>413</v>
      </c>
      <c r="D82" s="77" t="s">
        <v>173</v>
      </c>
      <c r="E82" s="96">
        <v>0</v>
      </c>
      <c r="F82" s="96">
        <v>1</v>
      </c>
      <c r="G82" s="96">
        <v>5</v>
      </c>
      <c r="H82" s="96">
        <v>6</v>
      </c>
      <c r="I82" s="96">
        <v>0</v>
      </c>
      <c r="J82" s="96">
        <v>0</v>
      </c>
      <c r="K82" s="96">
        <v>0</v>
      </c>
      <c r="L82" s="121">
        <f t="shared" si="12"/>
        <v>12</v>
      </c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</row>
    <row r="83" spans="3:27" ht="12">
      <c r="C83" s="77" t="s">
        <v>414</v>
      </c>
      <c r="D83" s="77" t="s">
        <v>664</v>
      </c>
      <c r="E83" s="96">
        <v>62</v>
      </c>
      <c r="F83" s="96">
        <v>4</v>
      </c>
      <c r="G83" s="96">
        <v>11</v>
      </c>
      <c r="H83" s="96">
        <v>5</v>
      </c>
      <c r="I83" s="96">
        <v>0</v>
      </c>
      <c r="J83" s="96">
        <v>0</v>
      </c>
      <c r="K83" s="96">
        <v>2</v>
      </c>
      <c r="L83" s="121">
        <f t="shared" si="12"/>
        <v>84</v>
      </c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</row>
    <row r="84" spans="2:27" ht="12">
      <c r="B84" s="114" t="s">
        <v>574</v>
      </c>
      <c r="C84" s="114"/>
      <c r="D84" s="114"/>
      <c r="E84" s="139">
        <f>SUM(E85:E90)</f>
        <v>32</v>
      </c>
      <c r="F84" s="139">
        <f aca="true" t="shared" si="20" ref="F84:L84">SUM(F85:F90)</f>
        <v>0</v>
      </c>
      <c r="G84" s="139">
        <f t="shared" si="20"/>
        <v>7</v>
      </c>
      <c r="H84" s="139">
        <f t="shared" si="20"/>
        <v>6</v>
      </c>
      <c r="I84" s="139">
        <f t="shared" si="20"/>
        <v>0</v>
      </c>
      <c r="J84" s="139">
        <f t="shared" si="20"/>
        <v>0</v>
      </c>
      <c r="K84" s="139">
        <f t="shared" si="20"/>
        <v>2</v>
      </c>
      <c r="L84" s="140">
        <f t="shared" si="20"/>
        <v>47</v>
      </c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</row>
    <row r="85" spans="3:27" ht="12">
      <c r="C85" s="77" t="s">
        <v>415</v>
      </c>
      <c r="D85" s="77" t="s">
        <v>176</v>
      </c>
      <c r="E85" s="96">
        <v>1</v>
      </c>
      <c r="F85" s="96">
        <v>0</v>
      </c>
      <c r="G85" s="96">
        <v>1</v>
      </c>
      <c r="H85" s="96">
        <v>0</v>
      </c>
      <c r="I85" s="96">
        <v>0</v>
      </c>
      <c r="J85" s="96">
        <v>0</v>
      </c>
      <c r="K85" s="96">
        <v>0</v>
      </c>
      <c r="L85" s="121">
        <f t="shared" si="12"/>
        <v>2</v>
      </c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</row>
    <row r="86" spans="3:27" ht="12">
      <c r="C86" s="77" t="s">
        <v>416</v>
      </c>
      <c r="D86" s="77" t="s">
        <v>177</v>
      </c>
      <c r="E86" s="96">
        <v>4</v>
      </c>
      <c r="F86" s="96">
        <v>0</v>
      </c>
      <c r="G86" s="96">
        <v>0</v>
      </c>
      <c r="H86" s="96">
        <v>2</v>
      </c>
      <c r="I86" s="96">
        <v>0</v>
      </c>
      <c r="J86" s="96">
        <v>0</v>
      </c>
      <c r="K86" s="96">
        <v>0</v>
      </c>
      <c r="L86" s="121">
        <f t="shared" si="12"/>
        <v>6</v>
      </c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</row>
    <row r="87" spans="3:27" ht="12">
      <c r="C87" s="77" t="s">
        <v>417</v>
      </c>
      <c r="D87" s="77" t="s">
        <v>178</v>
      </c>
      <c r="E87" s="96">
        <v>0</v>
      </c>
      <c r="F87" s="96">
        <v>0</v>
      </c>
      <c r="G87" s="96">
        <v>1</v>
      </c>
      <c r="H87" s="96">
        <v>0</v>
      </c>
      <c r="I87" s="96">
        <v>0</v>
      </c>
      <c r="J87" s="96">
        <v>0</v>
      </c>
      <c r="K87" s="96">
        <v>0</v>
      </c>
      <c r="L87" s="121">
        <f t="shared" si="12"/>
        <v>1</v>
      </c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</row>
    <row r="88" spans="3:27" ht="12">
      <c r="C88" s="77" t="s">
        <v>418</v>
      </c>
      <c r="D88" s="77" t="s">
        <v>179</v>
      </c>
      <c r="E88" s="96">
        <v>1</v>
      </c>
      <c r="F88" s="96">
        <v>0</v>
      </c>
      <c r="G88" s="96">
        <v>0</v>
      </c>
      <c r="H88" s="96">
        <v>1</v>
      </c>
      <c r="I88" s="96">
        <v>0</v>
      </c>
      <c r="J88" s="96">
        <v>0</v>
      </c>
      <c r="K88" s="96">
        <v>1</v>
      </c>
      <c r="L88" s="121">
        <f t="shared" si="12"/>
        <v>3</v>
      </c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</row>
    <row r="89" spans="3:27" ht="12">
      <c r="C89" s="77" t="s">
        <v>420</v>
      </c>
      <c r="D89" s="77" t="s">
        <v>181</v>
      </c>
      <c r="E89" s="96">
        <v>0</v>
      </c>
      <c r="F89" s="96">
        <v>0</v>
      </c>
      <c r="G89" s="96">
        <v>2</v>
      </c>
      <c r="H89" s="96">
        <v>1</v>
      </c>
      <c r="I89" s="96">
        <v>0</v>
      </c>
      <c r="J89" s="96">
        <v>0</v>
      </c>
      <c r="K89" s="96">
        <v>0</v>
      </c>
      <c r="L89" s="121">
        <f t="shared" si="12"/>
        <v>3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</row>
    <row r="90" spans="3:27" ht="12">
      <c r="C90" s="77" t="s">
        <v>421</v>
      </c>
      <c r="D90" s="77" t="s">
        <v>182</v>
      </c>
      <c r="E90" s="96">
        <v>26</v>
      </c>
      <c r="F90" s="96">
        <v>0</v>
      </c>
      <c r="G90" s="96">
        <v>3</v>
      </c>
      <c r="H90" s="96">
        <v>2</v>
      </c>
      <c r="I90" s="96">
        <v>0</v>
      </c>
      <c r="J90" s="96">
        <v>0</v>
      </c>
      <c r="K90" s="96">
        <v>1</v>
      </c>
      <c r="L90" s="121">
        <f t="shared" si="12"/>
        <v>32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</row>
    <row r="91" spans="2:27" ht="12">
      <c r="B91" s="114" t="s">
        <v>183</v>
      </c>
      <c r="C91" s="114"/>
      <c r="D91" s="114"/>
      <c r="E91" s="139">
        <f aca="true" t="shared" si="21" ref="E91:L91">SUM(E92:E94)</f>
        <v>92</v>
      </c>
      <c r="F91" s="139">
        <f t="shared" si="21"/>
        <v>1</v>
      </c>
      <c r="G91" s="139">
        <f t="shared" si="21"/>
        <v>6</v>
      </c>
      <c r="H91" s="139">
        <f t="shared" si="21"/>
        <v>12</v>
      </c>
      <c r="I91" s="139">
        <f t="shared" si="21"/>
        <v>1</v>
      </c>
      <c r="J91" s="139">
        <f t="shared" si="21"/>
        <v>0</v>
      </c>
      <c r="K91" s="139">
        <f t="shared" si="21"/>
        <v>1</v>
      </c>
      <c r="L91" s="140">
        <f t="shared" si="21"/>
        <v>113</v>
      </c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</row>
    <row r="92" spans="3:27" ht="12">
      <c r="C92" s="77" t="s">
        <v>423</v>
      </c>
      <c r="D92" s="77" t="s">
        <v>184</v>
      </c>
      <c r="E92" s="96">
        <v>20</v>
      </c>
      <c r="F92" s="96">
        <v>0</v>
      </c>
      <c r="G92" s="96">
        <v>3</v>
      </c>
      <c r="H92" s="96">
        <v>3</v>
      </c>
      <c r="I92" s="96">
        <v>0</v>
      </c>
      <c r="J92" s="96">
        <v>0</v>
      </c>
      <c r="K92" s="96">
        <v>0</v>
      </c>
      <c r="L92" s="121">
        <f t="shared" si="12"/>
        <v>26</v>
      </c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</row>
    <row r="93" spans="3:27" ht="12">
      <c r="C93" s="77" t="s">
        <v>424</v>
      </c>
      <c r="D93" s="77" t="s">
        <v>185</v>
      </c>
      <c r="E93" s="96">
        <v>23</v>
      </c>
      <c r="F93" s="96">
        <v>1</v>
      </c>
      <c r="G93" s="96">
        <v>3</v>
      </c>
      <c r="H93" s="96">
        <v>3</v>
      </c>
      <c r="I93" s="96">
        <v>0</v>
      </c>
      <c r="J93" s="96">
        <v>0</v>
      </c>
      <c r="K93" s="96">
        <v>0</v>
      </c>
      <c r="L93" s="121">
        <f t="shared" si="12"/>
        <v>30</v>
      </c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</row>
    <row r="94" spans="3:27" ht="12">
      <c r="C94" s="77" t="s">
        <v>427</v>
      </c>
      <c r="D94" s="77" t="s">
        <v>189</v>
      </c>
      <c r="E94" s="96">
        <v>49</v>
      </c>
      <c r="F94" s="96">
        <v>0</v>
      </c>
      <c r="G94" s="96">
        <v>0</v>
      </c>
      <c r="H94" s="96">
        <v>6</v>
      </c>
      <c r="I94" s="96">
        <v>1</v>
      </c>
      <c r="J94" s="96">
        <v>0</v>
      </c>
      <c r="K94" s="96">
        <v>1</v>
      </c>
      <c r="L94" s="121">
        <f t="shared" si="12"/>
        <v>57</v>
      </c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</row>
    <row r="95" spans="2:27" ht="12">
      <c r="B95" s="114" t="s">
        <v>190</v>
      </c>
      <c r="C95" s="114"/>
      <c r="D95" s="114"/>
      <c r="E95" s="139">
        <f>E96</f>
        <v>3</v>
      </c>
      <c r="F95" s="139">
        <f aca="true" t="shared" si="22" ref="F95:L95">F96</f>
        <v>2</v>
      </c>
      <c r="G95" s="139">
        <f t="shared" si="22"/>
        <v>3</v>
      </c>
      <c r="H95" s="139">
        <f t="shared" si="22"/>
        <v>7</v>
      </c>
      <c r="I95" s="139">
        <f t="shared" si="22"/>
        <v>1</v>
      </c>
      <c r="J95" s="139">
        <f t="shared" si="22"/>
        <v>0</v>
      </c>
      <c r="K95" s="139">
        <f t="shared" si="22"/>
        <v>0</v>
      </c>
      <c r="L95" s="140">
        <f t="shared" si="22"/>
        <v>16</v>
      </c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</row>
    <row r="96" spans="3:27" ht="12">
      <c r="C96" s="77" t="s">
        <v>429</v>
      </c>
      <c r="D96" s="77" t="s">
        <v>191</v>
      </c>
      <c r="E96" s="96">
        <v>3</v>
      </c>
      <c r="F96" s="96">
        <v>2</v>
      </c>
      <c r="G96" s="96">
        <v>3</v>
      </c>
      <c r="H96" s="96">
        <v>7</v>
      </c>
      <c r="I96" s="96">
        <v>1</v>
      </c>
      <c r="J96" s="96">
        <v>0</v>
      </c>
      <c r="K96" s="96">
        <v>0</v>
      </c>
      <c r="L96" s="121">
        <f t="shared" si="12"/>
        <v>16</v>
      </c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</row>
    <row r="97" spans="2:27" ht="12">
      <c r="B97" s="114" t="s">
        <v>192</v>
      </c>
      <c r="C97" s="114"/>
      <c r="D97" s="114"/>
      <c r="E97" s="139">
        <f>SUM(E98:E101)</f>
        <v>27</v>
      </c>
      <c r="F97" s="139">
        <f aca="true" t="shared" si="23" ref="F97:L97">SUM(F98:F101)</f>
        <v>1</v>
      </c>
      <c r="G97" s="139">
        <f t="shared" si="23"/>
        <v>3</v>
      </c>
      <c r="H97" s="139">
        <f t="shared" si="23"/>
        <v>2</v>
      </c>
      <c r="I97" s="139">
        <f t="shared" si="23"/>
        <v>1</v>
      </c>
      <c r="J97" s="139">
        <f t="shared" si="23"/>
        <v>0</v>
      </c>
      <c r="K97" s="139">
        <f t="shared" si="23"/>
        <v>0</v>
      </c>
      <c r="L97" s="140">
        <f t="shared" si="23"/>
        <v>34</v>
      </c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</row>
    <row r="98" spans="3:27" ht="12">
      <c r="C98" s="77" t="s">
        <v>430</v>
      </c>
      <c r="D98" s="77" t="s">
        <v>193</v>
      </c>
      <c r="E98" s="96">
        <v>3</v>
      </c>
      <c r="F98" s="96">
        <v>0</v>
      </c>
      <c r="G98" s="96">
        <v>1</v>
      </c>
      <c r="H98" s="96">
        <v>1</v>
      </c>
      <c r="I98" s="96">
        <v>0</v>
      </c>
      <c r="J98" s="96">
        <v>0</v>
      </c>
      <c r="K98" s="96">
        <v>0</v>
      </c>
      <c r="L98" s="121">
        <f t="shared" si="12"/>
        <v>5</v>
      </c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</row>
    <row r="99" spans="3:27" ht="12">
      <c r="C99" s="77" t="s">
        <v>431</v>
      </c>
      <c r="D99" s="77" t="s">
        <v>194</v>
      </c>
      <c r="E99" s="96">
        <v>0</v>
      </c>
      <c r="F99" s="96">
        <v>0</v>
      </c>
      <c r="G99" s="96">
        <v>1</v>
      </c>
      <c r="H99" s="96">
        <v>0</v>
      </c>
      <c r="I99" s="96">
        <v>0</v>
      </c>
      <c r="J99" s="96">
        <v>0</v>
      </c>
      <c r="K99" s="96">
        <v>0</v>
      </c>
      <c r="L99" s="121">
        <f t="shared" si="12"/>
        <v>1</v>
      </c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</row>
    <row r="100" spans="3:27" ht="12">
      <c r="C100" s="77" t="s">
        <v>432</v>
      </c>
      <c r="D100" s="77" t="s">
        <v>195</v>
      </c>
      <c r="E100" s="96">
        <v>14</v>
      </c>
      <c r="F100" s="96">
        <v>1</v>
      </c>
      <c r="G100" s="96">
        <v>0</v>
      </c>
      <c r="H100" s="96">
        <v>0</v>
      </c>
      <c r="I100" s="96">
        <v>1</v>
      </c>
      <c r="J100" s="96">
        <v>0</v>
      </c>
      <c r="K100" s="96">
        <v>0</v>
      </c>
      <c r="L100" s="121">
        <f t="shared" si="12"/>
        <v>16</v>
      </c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</row>
    <row r="101" spans="3:27" ht="12">
      <c r="C101" s="77" t="s">
        <v>433</v>
      </c>
      <c r="D101" s="77" t="s">
        <v>196</v>
      </c>
      <c r="E101" s="96">
        <v>10</v>
      </c>
      <c r="F101" s="96">
        <v>0</v>
      </c>
      <c r="G101" s="96">
        <v>1</v>
      </c>
      <c r="H101" s="96">
        <v>1</v>
      </c>
      <c r="I101" s="96">
        <v>0</v>
      </c>
      <c r="J101" s="96">
        <v>0</v>
      </c>
      <c r="K101" s="96">
        <v>0</v>
      </c>
      <c r="L101" s="121">
        <f t="shared" si="12"/>
        <v>12</v>
      </c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</row>
    <row r="102" spans="2:27" ht="12">
      <c r="B102" s="114" t="s">
        <v>197</v>
      </c>
      <c r="C102" s="114"/>
      <c r="D102" s="114"/>
      <c r="E102" s="139">
        <f>SUM(E103:E106)</f>
        <v>42</v>
      </c>
      <c r="F102" s="139">
        <f aca="true" t="shared" si="24" ref="F102:L102">SUM(F103:F106)</f>
        <v>5</v>
      </c>
      <c r="G102" s="139">
        <f t="shared" si="24"/>
        <v>2</v>
      </c>
      <c r="H102" s="139">
        <f t="shared" si="24"/>
        <v>16</v>
      </c>
      <c r="I102" s="139">
        <f t="shared" si="24"/>
        <v>1</v>
      </c>
      <c r="J102" s="139">
        <f t="shared" si="24"/>
        <v>0</v>
      </c>
      <c r="K102" s="139">
        <f t="shared" si="24"/>
        <v>0</v>
      </c>
      <c r="L102" s="140">
        <f t="shared" si="24"/>
        <v>66</v>
      </c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</row>
    <row r="103" spans="3:27" ht="12">
      <c r="C103" s="77" t="s">
        <v>434</v>
      </c>
      <c r="D103" s="77" t="s">
        <v>198</v>
      </c>
      <c r="E103" s="96">
        <v>35</v>
      </c>
      <c r="F103" s="96">
        <v>4</v>
      </c>
      <c r="G103" s="96">
        <v>1</v>
      </c>
      <c r="H103" s="96">
        <v>16</v>
      </c>
      <c r="I103" s="96">
        <v>0</v>
      </c>
      <c r="J103" s="96">
        <v>0</v>
      </c>
      <c r="K103" s="96">
        <v>0</v>
      </c>
      <c r="L103" s="121">
        <f t="shared" si="12"/>
        <v>56</v>
      </c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</row>
    <row r="104" spans="3:27" ht="12">
      <c r="C104" s="77" t="s">
        <v>435</v>
      </c>
      <c r="D104" s="77" t="s">
        <v>201</v>
      </c>
      <c r="E104" s="96">
        <v>0</v>
      </c>
      <c r="F104" s="96">
        <v>0</v>
      </c>
      <c r="G104" s="96">
        <v>1</v>
      </c>
      <c r="H104" s="96">
        <v>0</v>
      </c>
      <c r="I104" s="96">
        <v>0</v>
      </c>
      <c r="J104" s="96">
        <v>0</v>
      </c>
      <c r="K104" s="96">
        <v>0</v>
      </c>
      <c r="L104" s="121">
        <f t="shared" si="12"/>
        <v>1</v>
      </c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</row>
    <row r="105" spans="3:27" ht="12">
      <c r="C105" s="77" t="s">
        <v>438</v>
      </c>
      <c r="D105" s="77" t="s">
        <v>665</v>
      </c>
      <c r="E105" s="96">
        <v>3</v>
      </c>
      <c r="F105" s="96">
        <v>1</v>
      </c>
      <c r="G105" s="96">
        <v>0</v>
      </c>
      <c r="H105" s="96">
        <v>0</v>
      </c>
      <c r="I105" s="96">
        <v>1</v>
      </c>
      <c r="J105" s="96">
        <v>0</v>
      </c>
      <c r="K105" s="96">
        <v>0</v>
      </c>
      <c r="L105" s="121">
        <f aca="true" t="shared" si="25" ref="L105:L150">SUM(E105:K105)</f>
        <v>5</v>
      </c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</row>
    <row r="106" spans="3:27" ht="12">
      <c r="C106" s="77" t="s">
        <v>439</v>
      </c>
      <c r="D106" s="77" t="s">
        <v>666</v>
      </c>
      <c r="E106" s="96">
        <v>4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121">
        <f t="shared" si="25"/>
        <v>4</v>
      </c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</row>
    <row r="107" spans="2:27" ht="12">
      <c r="B107" s="114" t="s">
        <v>202</v>
      </c>
      <c r="C107" s="114"/>
      <c r="D107" s="114"/>
      <c r="E107" s="139">
        <f>E108</f>
        <v>132</v>
      </c>
      <c r="F107" s="139">
        <f aca="true" t="shared" si="26" ref="F107:L107">F108</f>
        <v>6</v>
      </c>
      <c r="G107" s="139">
        <f t="shared" si="26"/>
        <v>6</v>
      </c>
      <c r="H107" s="139">
        <f t="shared" si="26"/>
        <v>13</v>
      </c>
      <c r="I107" s="139">
        <f t="shared" si="26"/>
        <v>0</v>
      </c>
      <c r="J107" s="139">
        <f t="shared" si="26"/>
        <v>0</v>
      </c>
      <c r="K107" s="139">
        <f t="shared" si="26"/>
        <v>0</v>
      </c>
      <c r="L107" s="140">
        <f t="shared" si="26"/>
        <v>157</v>
      </c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</row>
    <row r="108" spans="3:27" ht="12">
      <c r="C108" s="77" t="s">
        <v>441</v>
      </c>
      <c r="D108" s="77" t="s">
        <v>207</v>
      </c>
      <c r="E108" s="96">
        <v>132</v>
      </c>
      <c r="F108" s="96">
        <v>6</v>
      </c>
      <c r="G108" s="96">
        <v>6</v>
      </c>
      <c r="H108" s="96">
        <v>13</v>
      </c>
      <c r="I108" s="96">
        <v>0</v>
      </c>
      <c r="J108" s="96">
        <v>0</v>
      </c>
      <c r="K108" s="96">
        <v>0</v>
      </c>
      <c r="L108" s="121">
        <f t="shared" si="25"/>
        <v>157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</row>
    <row r="109" spans="2:27" ht="12">
      <c r="B109" s="114" t="s">
        <v>210</v>
      </c>
      <c r="C109" s="114"/>
      <c r="D109" s="114"/>
      <c r="E109" s="139">
        <f>SUM(E110:E120)</f>
        <v>153</v>
      </c>
      <c r="F109" s="139">
        <f aca="true" t="shared" si="27" ref="F109:L109">SUM(F110:F120)</f>
        <v>10</v>
      </c>
      <c r="G109" s="139">
        <f t="shared" si="27"/>
        <v>16</v>
      </c>
      <c r="H109" s="139">
        <f t="shared" si="27"/>
        <v>30</v>
      </c>
      <c r="I109" s="139">
        <f t="shared" si="27"/>
        <v>0</v>
      </c>
      <c r="J109" s="139">
        <f t="shared" si="27"/>
        <v>0</v>
      </c>
      <c r="K109" s="139">
        <f t="shared" si="27"/>
        <v>1</v>
      </c>
      <c r="L109" s="140">
        <f t="shared" si="27"/>
        <v>210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</row>
    <row r="110" spans="3:27" ht="12">
      <c r="C110" s="77" t="s">
        <v>447</v>
      </c>
      <c r="D110" s="77" t="s">
        <v>215</v>
      </c>
      <c r="E110" s="96">
        <v>23</v>
      </c>
      <c r="F110" s="96">
        <v>1</v>
      </c>
      <c r="G110" s="96">
        <v>2</v>
      </c>
      <c r="H110" s="96">
        <v>3</v>
      </c>
      <c r="I110" s="96">
        <v>0</v>
      </c>
      <c r="J110" s="96">
        <v>0</v>
      </c>
      <c r="K110" s="96">
        <v>0</v>
      </c>
      <c r="L110" s="121">
        <f t="shared" si="25"/>
        <v>29</v>
      </c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3:27" ht="12">
      <c r="C111" s="77" t="s">
        <v>448</v>
      </c>
      <c r="D111" s="77" t="s">
        <v>216</v>
      </c>
      <c r="E111" s="96">
        <v>14</v>
      </c>
      <c r="F111" s="96">
        <v>2</v>
      </c>
      <c r="G111" s="96">
        <v>1</v>
      </c>
      <c r="H111" s="96">
        <v>3</v>
      </c>
      <c r="I111" s="96">
        <v>0</v>
      </c>
      <c r="J111" s="96">
        <v>0</v>
      </c>
      <c r="K111" s="96">
        <v>0</v>
      </c>
      <c r="L111" s="121">
        <f t="shared" si="25"/>
        <v>20</v>
      </c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</row>
    <row r="112" spans="3:27" ht="12">
      <c r="C112" s="77" t="s">
        <v>449</v>
      </c>
      <c r="D112" s="77" t="s">
        <v>217</v>
      </c>
      <c r="E112" s="96">
        <v>3</v>
      </c>
      <c r="F112" s="96">
        <v>0</v>
      </c>
      <c r="G112" s="96">
        <v>1</v>
      </c>
      <c r="H112" s="96">
        <v>3</v>
      </c>
      <c r="I112" s="96">
        <v>0</v>
      </c>
      <c r="J112" s="96">
        <v>0</v>
      </c>
      <c r="K112" s="96">
        <v>0</v>
      </c>
      <c r="L112" s="121">
        <f t="shared" si="25"/>
        <v>7</v>
      </c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</row>
    <row r="113" spans="3:27" ht="12">
      <c r="C113" s="77" t="s">
        <v>451</v>
      </c>
      <c r="D113" s="77" t="s">
        <v>219</v>
      </c>
      <c r="E113" s="96">
        <v>7</v>
      </c>
      <c r="F113" s="96">
        <v>0</v>
      </c>
      <c r="G113" s="96">
        <v>1</v>
      </c>
      <c r="H113" s="96">
        <v>1</v>
      </c>
      <c r="I113" s="96">
        <v>0</v>
      </c>
      <c r="J113" s="96">
        <v>0</v>
      </c>
      <c r="K113" s="96">
        <v>0</v>
      </c>
      <c r="L113" s="121">
        <f t="shared" si="25"/>
        <v>9</v>
      </c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</row>
    <row r="114" spans="3:27" ht="12">
      <c r="C114" s="77" t="s">
        <v>452</v>
      </c>
      <c r="D114" s="77" t="s">
        <v>220</v>
      </c>
      <c r="E114" s="96">
        <v>10</v>
      </c>
      <c r="F114" s="96">
        <v>0</v>
      </c>
      <c r="G114" s="96">
        <v>1</v>
      </c>
      <c r="H114" s="96">
        <v>2</v>
      </c>
      <c r="I114" s="96">
        <v>0</v>
      </c>
      <c r="J114" s="96">
        <v>0</v>
      </c>
      <c r="K114" s="96">
        <v>0</v>
      </c>
      <c r="L114" s="121">
        <f t="shared" si="25"/>
        <v>13</v>
      </c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</row>
    <row r="115" spans="3:27" ht="12">
      <c r="C115" s="77" t="s">
        <v>453</v>
      </c>
      <c r="D115" s="77" t="s">
        <v>221</v>
      </c>
      <c r="E115" s="96">
        <v>21</v>
      </c>
      <c r="F115" s="96">
        <v>0</v>
      </c>
      <c r="G115" s="96">
        <v>3</v>
      </c>
      <c r="H115" s="96">
        <v>4</v>
      </c>
      <c r="I115" s="96">
        <v>0</v>
      </c>
      <c r="J115" s="96">
        <v>0</v>
      </c>
      <c r="K115" s="96">
        <v>0</v>
      </c>
      <c r="L115" s="121">
        <f t="shared" si="25"/>
        <v>28</v>
      </c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</row>
    <row r="116" spans="3:27" ht="12">
      <c r="C116" s="77" t="s">
        <v>454</v>
      </c>
      <c r="D116" s="77" t="s">
        <v>644</v>
      </c>
      <c r="E116" s="96">
        <v>40</v>
      </c>
      <c r="F116" s="96">
        <v>6</v>
      </c>
      <c r="G116" s="96">
        <v>3</v>
      </c>
      <c r="H116" s="96">
        <v>8</v>
      </c>
      <c r="I116" s="96">
        <v>0</v>
      </c>
      <c r="J116" s="96">
        <v>0</v>
      </c>
      <c r="K116" s="96">
        <v>0</v>
      </c>
      <c r="L116" s="121">
        <f t="shared" si="25"/>
        <v>57</v>
      </c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</row>
    <row r="117" spans="3:27" ht="12">
      <c r="C117" s="77" t="s">
        <v>457</v>
      </c>
      <c r="D117" s="77" t="s">
        <v>669</v>
      </c>
      <c r="E117" s="96">
        <v>9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121">
        <f t="shared" si="25"/>
        <v>9</v>
      </c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</row>
    <row r="118" spans="3:27" ht="12">
      <c r="C118" s="77" t="s">
        <v>458</v>
      </c>
      <c r="D118" s="77" t="s">
        <v>670</v>
      </c>
      <c r="E118" s="96">
        <v>19</v>
      </c>
      <c r="F118" s="96">
        <v>1</v>
      </c>
      <c r="G118" s="96">
        <v>3</v>
      </c>
      <c r="H118" s="96">
        <v>5</v>
      </c>
      <c r="I118" s="96">
        <v>0</v>
      </c>
      <c r="J118" s="96">
        <v>0</v>
      </c>
      <c r="K118" s="96">
        <v>0</v>
      </c>
      <c r="L118" s="121">
        <f t="shared" si="25"/>
        <v>28</v>
      </c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</row>
    <row r="119" spans="3:27" ht="12">
      <c r="C119" s="77" t="s">
        <v>459</v>
      </c>
      <c r="D119" s="77" t="s">
        <v>668</v>
      </c>
      <c r="E119" s="96">
        <v>1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121">
        <f t="shared" si="25"/>
        <v>1</v>
      </c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</row>
    <row r="120" spans="3:27" ht="12">
      <c r="C120" s="77" t="s">
        <v>460</v>
      </c>
      <c r="D120" s="77" t="s">
        <v>667</v>
      </c>
      <c r="E120" s="96">
        <v>6</v>
      </c>
      <c r="F120" s="96">
        <v>0</v>
      </c>
      <c r="G120" s="96">
        <v>1</v>
      </c>
      <c r="H120" s="96">
        <v>1</v>
      </c>
      <c r="I120" s="96">
        <v>0</v>
      </c>
      <c r="J120" s="96">
        <v>0</v>
      </c>
      <c r="K120" s="96">
        <v>1</v>
      </c>
      <c r="L120" s="121">
        <f t="shared" si="25"/>
        <v>9</v>
      </c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</row>
    <row r="121" spans="2:27" ht="12">
      <c r="B121" s="114" t="s">
        <v>222</v>
      </c>
      <c r="C121" s="114"/>
      <c r="D121" s="114"/>
      <c r="E121" s="139">
        <f aca="true" t="shared" si="28" ref="E121:L121">SUM(E122:E122)</f>
        <v>29</v>
      </c>
      <c r="F121" s="139">
        <f t="shared" si="28"/>
        <v>1</v>
      </c>
      <c r="G121" s="139">
        <f t="shared" si="28"/>
        <v>2</v>
      </c>
      <c r="H121" s="139">
        <f t="shared" si="28"/>
        <v>9</v>
      </c>
      <c r="I121" s="139">
        <f t="shared" si="28"/>
        <v>1</v>
      </c>
      <c r="J121" s="139">
        <f t="shared" si="28"/>
        <v>0</v>
      </c>
      <c r="K121" s="139">
        <f t="shared" si="28"/>
        <v>0</v>
      </c>
      <c r="L121" s="140">
        <f t="shared" si="28"/>
        <v>42</v>
      </c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</row>
    <row r="122" spans="3:27" ht="12">
      <c r="C122" s="77" t="s">
        <v>461</v>
      </c>
      <c r="D122" s="77" t="s">
        <v>223</v>
      </c>
      <c r="E122" s="96">
        <v>29</v>
      </c>
      <c r="F122" s="96">
        <v>1</v>
      </c>
      <c r="G122" s="96">
        <v>2</v>
      </c>
      <c r="H122" s="96">
        <v>9</v>
      </c>
      <c r="I122" s="96">
        <v>1</v>
      </c>
      <c r="J122" s="96">
        <v>0</v>
      </c>
      <c r="K122" s="96">
        <v>0</v>
      </c>
      <c r="L122" s="121">
        <f t="shared" si="25"/>
        <v>42</v>
      </c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</row>
    <row r="123" spans="2:27" ht="12">
      <c r="B123" s="114" t="s">
        <v>226</v>
      </c>
      <c r="C123" s="114"/>
      <c r="D123" s="114"/>
      <c r="E123" s="139">
        <f aca="true" t="shared" si="29" ref="E123:L123">SUM(E124:E125)</f>
        <v>20</v>
      </c>
      <c r="F123" s="139">
        <f t="shared" si="29"/>
        <v>7</v>
      </c>
      <c r="G123" s="139">
        <f t="shared" si="29"/>
        <v>15</v>
      </c>
      <c r="H123" s="139">
        <f t="shared" si="29"/>
        <v>13</v>
      </c>
      <c r="I123" s="139">
        <f t="shared" si="29"/>
        <v>2</v>
      </c>
      <c r="J123" s="139">
        <f t="shared" si="29"/>
        <v>0</v>
      </c>
      <c r="K123" s="139">
        <f t="shared" si="29"/>
        <v>0</v>
      </c>
      <c r="L123" s="140">
        <f t="shared" si="29"/>
        <v>57</v>
      </c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</row>
    <row r="124" spans="3:27" ht="12">
      <c r="C124" s="77" t="s">
        <v>466</v>
      </c>
      <c r="D124" s="77" t="s">
        <v>230</v>
      </c>
      <c r="E124" s="96">
        <v>9</v>
      </c>
      <c r="F124" s="96">
        <v>5</v>
      </c>
      <c r="G124" s="96">
        <v>12</v>
      </c>
      <c r="H124" s="96">
        <v>13</v>
      </c>
      <c r="I124" s="96">
        <v>1</v>
      </c>
      <c r="J124" s="96">
        <v>0</v>
      </c>
      <c r="K124" s="96">
        <v>0</v>
      </c>
      <c r="L124" s="121">
        <f t="shared" si="25"/>
        <v>40</v>
      </c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</row>
    <row r="125" spans="3:27" ht="12">
      <c r="C125" s="77" t="s">
        <v>468</v>
      </c>
      <c r="D125" s="77" t="s">
        <v>227</v>
      </c>
      <c r="E125" s="96">
        <v>11</v>
      </c>
      <c r="F125" s="96">
        <v>2</v>
      </c>
      <c r="G125" s="96">
        <v>3</v>
      </c>
      <c r="H125" s="96">
        <v>0</v>
      </c>
      <c r="I125" s="96">
        <v>1</v>
      </c>
      <c r="J125" s="96">
        <v>0</v>
      </c>
      <c r="K125" s="96">
        <v>0</v>
      </c>
      <c r="L125" s="121">
        <f t="shared" si="25"/>
        <v>17</v>
      </c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</row>
    <row r="126" spans="1:27" ht="12">
      <c r="A126" s="141" t="s">
        <v>22</v>
      </c>
      <c r="E126" s="96">
        <f aca="true" t="shared" si="30" ref="E126:L126">E127+E135+E140+E146</f>
        <v>696</v>
      </c>
      <c r="F126" s="96">
        <f t="shared" si="30"/>
        <v>40</v>
      </c>
      <c r="G126" s="96">
        <f t="shared" si="30"/>
        <v>55</v>
      </c>
      <c r="H126" s="96">
        <f t="shared" si="30"/>
        <v>114</v>
      </c>
      <c r="I126" s="96">
        <f t="shared" si="30"/>
        <v>3</v>
      </c>
      <c r="J126" s="96">
        <f t="shared" si="30"/>
        <v>0</v>
      </c>
      <c r="K126" s="96">
        <f t="shared" si="30"/>
        <v>3</v>
      </c>
      <c r="L126" s="120">
        <f t="shared" si="30"/>
        <v>911</v>
      </c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</row>
    <row r="127" spans="2:27" ht="12">
      <c r="B127" s="114" t="s">
        <v>232</v>
      </c>
      <c r="C127" s="114"/>
      <c r="D127" s="114"/>
      <c r="E127" s="139">
        <f>SUM(E128:E134)</f>
        <v>128</v>
      </c>
      <c r="F127" s="139">
        <f aca="true" t="shared" si="31" ref="F127:L127">SUM(F128:F134)</f>
        <v>8</v>
      </c>
      <c r="G127" s="139">
        <f t="shared" si="31"/>
        <v>12</v>
      </c>
      <c r="H127" s="139">
        <f t="shared" si="31"/>
        <v>40</v>
      </c>
      <c r="I127" s="139">
        <f t="shared" si="31"/>
        <v>1</v>
      </c>
      <c r="J127" s="139">
        <f t="shared" si="31"/>
        <v>0</v>
      </c>
      <c r="K127" s="139">
        <f t="shared" si="31"/>
        <v>1</v>
      </c>
      <c r="L127" s="146">
        <f t="shared" si="31"/>
        <v>190</v>
      </c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3:27" ht="12">
      <c r="C128" s="77" t="s">
        <v>470</v>
      </c>
      <c r="D128" s="77" t="s">
        <v>239</v>
      </c>
      <c r="E128" s="96">
        <v>6</v>
      </c>
      <c r="F128" s="96">
        <v>0</v>
      </c>
      <c r="G128" s="96">
        <v>1</v>
      </c>
      <c r="H128" s="96">
        <v>0</v>
      </c>
      <c r="I128" s="96">
        <v>0</v>
      </c>
      <c r="J128" s="96">
        <v>0</v>
      </c>
      <c r="K128" s="96">
        <v>0</v>
      </c>
      <c r="L128" s="121">
        <f t="shared" si="25"/>
        <v>7</v>
      </c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3:27" ht="12">
      <c r="C129" s="77" t="s">
        <v>472</v>
      </c>
      <c r="D129" s="77" t="s">
        <v>673</v>
      </c>
      <c r="E129" s="96">
        <v>8</v>
      </c>
      <c r="F129" s="96">
        <v>0</v>
      </c>
      <c r="G129" s="96">
        <v>0</v>
      </c>
      <c r="H129" s="96">
        <v>1</v>
      </c>
      <c r="I129" s="96">
        <v>0</v>
      </c>
      <c r="J129" s="96">
        <v>0</v>
      </c>
      <c r="K129" s="96">
        <v>0</v>
      </c>
      <c r="L129" s="121">
        <f t="shared" si="25"/>
        <v>9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3:27" ht="12">
      <c r="C130" s="77" t="s">
        <v>473</v>
      </c>
      <c r="D130" s="77" t="s">
        <v>617</v>
      </c>
      <c r="E130" s="96">
        <v>44</v>
      </c>
      <c r="F130" s="96">
        <v>0</v>
      </c>
      <c r="G130" s="96">
        <v>5</v>
      </c>
      <c r="H130" s="96">
        <v>16</v>
      </c>
      <c r="I130" s="96">
        <v>0</v>
      </c>
      <c r="J130" s="96">
        <v>0</v>
      </c>
      <c r="K130" s="96">
        <v>0</v>
      </c>
      <c r="L130" s="121">
        <f t="shared" si="25"/>
        <v>65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3:27" ht="12">
      <c r="C131" s="77" t="s">
        <v>475</v>
      </c>
      <c r="D131" s="77" t="s">
        <v>672</v>
      </c>
      <c r="E131" s="96">
        <v>2</v>
      </c>
      <c r="F131" s="96">
        <v>0</v>
      </c>
      <c r="G131" s="96">
        <v>1</v>
      </c>
      <c r="H131" s="96">
        <v>0</v>
      </c>
      <c r="I131" s="96">
        <v>0</v>
      </c>
      <c r="J131" s="96">
        <v>0</v>
      </c>
      <c r="K131" s="96">
        <v>0</v>
      </c>
      <c r="L131" s="121">
        <f t="shared" si="25"/>
        <v>3</v>
      </c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spans="3:27" ht="12">
      <c r="C132" s="77" t="s">
        <v>476</v>
      </c>
      <c r="D132" s="77" t="s">
        <v>238</v>
      </c>
      <c r="E132" s="96">
        <v>63</v>
      </c>
      <c r="F132" s="96">
        <v>8</v>
      </c>
      <c r="G132" s="96">
        <v>5</v>
      </c>
      <c r="H132" s="96">
        <v>23</v>
      </c>
      <c r="I132" s="96">
        <v>1</v>
      </c>
      <c r="J132" s="96">
        <v>0</v>
      </c>
      <c r="K132" s="96">
        <v>1</v>
      </c>
      <c r="L132" s="121">
        <f t="shared" si="25"/>
        <v>101</v>
      </c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</row>
    <row r="133" spans="3:27" ht="12">
      <c r="C133" s="77" t="s">
        <v>477</v>
      </c>
      <c r="D133" s="77" t="s">
        <v>674</v>
      </c>
      <c r="E133" s="96">
        <v>3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121">
        <f t="shared" si="25"/>
        <v>3</v>
      </c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</row>
    <row r="134" spans="3:27" ht="12">
      <c r="C134" s="77" t="s">
        <v>478</v>
      </c>
      <c r="D134" s="77" t="s">
        <v>237</v>
      </c>
      <c r="E134" s="96">
        <v>2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121">
        <f t="shared" si="25"/>
        <v>2</v>
      </c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</row>
    <row r="135" spans="2:27" ht="12">
      <c r="B135" s="114" t="s">
        <v>242</v>
      </c>
      <c r="C135" s="114"/>
      <c r="D135" s="114"/>
      <c r="E135" s="139">
        <f>SUM(E136:E139)</f>
        <v>73</v>
      </c>
      <c r="F135" s="139">
        <f aca="true" t="shared" si="32" ref="F135:L135">SUM(F136:F139)</f>
        <v>5</v>
      </c>
      <c r="G135" s="139">
        <f t="shared" si="32"/>
        <v>8</v>
      </c>
      <c r="H135" s="139">
        <f t="shared" si="32"/>
        <v>20</v>
      </c>
      <c r="I135" s="139">
        <f t="shared" si="32"/>
        <v>1</v>
      </c>
      <c r="J135" s="139">
        <f t="shared" si="32"/>
        <v>0</v>
      </c>
      <c r="K135" s="139">
        <f t="shared" si="32"/>
        <v>0</v>
      </c>
      <c r="L135" s="146">
        <f t="shared" si="32"/>
        <v>107</v>
      </c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</row>
    <row r="136" spans="3:27" ht="12">
      <c r="C136" s="77" t="s">
        <v>480</v>
      </c>
      <c r="D136" s="77" t="s">
        <v>244</v>
      </c>
      <c r="E136" s="96">
        <v>3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121">
        <f t="shared" si="25"/>
        <v>3</v>
      </c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</row>
    <row r="137" spans="3:27" ht="12">
      <c r="C137" s="77" t="s">
        <v>481</v>
      </c>
      <c r="D137" s="77" t="s">
        <v>671</v>
      </c>
      <c r="E137" s="96">
        <v>1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121">
        <f t="shared" si="25"/>
        <v>1</v>
      </c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</row>
    <row r="138" spans="3:27" ht="12">
      <c r="C138" s="77" t="s">
        <v>482</v>
      </c>
      <c r="D138" s="77" t="s">
        <v>246</v>
      </c>
      <c r="E138" s="96">
        <v>2</v>
      </c>
      <c r="F138" s="96">
        <v>0</v>
      </c>
      <c r="G138" s="96">
        <v>0</v>
      </c>
      <c r="H138" s="96">
        <v>3</v>
      </c>
      <c r="I138" s="96">
        <v>0</v>
      </c>
      <c r="J138" s="96">
        <v>0</v>
      </c>
      <c r="K138" s="96">
        <v>0</v>
      </c>
      <c r="L138" s="121">
        <f t="shared" si="25"/>
        <v>5</v>
      </c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</row>
    <row r="139" spans="3:27" ht="12">
      <c r="C139" s="77" t="s">
        <v>483</v>
      </c>
      <c r="D139" s="77" t="s">
        <v>243</v>
      </c>
      <c r="E139" s="96">
        <v>67</v>
      </c>
      <c r="F139" s="96">
        <v>5</v>
      </c>
      <c r="G139" s="96">
        <v>8</v>
      </c>
      <c r="H139" s="96">
        <v>17</v>
      </c>
      <c r="I139" s="96">
        <v>1</v>
      </c>
      <c r="J139" s="96">
        <v>0</v>
      </c>
      <c r="K139" s="96">
        <v>0</v>
      </c>
      <c r="L139" s="121">
        <f t="shared" si="25"/>
        <v>98</v>
      </c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</row>
    <row r="140" spans="2:27" ht="12">
      <c r="B140" s="114" t="s">
        <v>575</v>
      </c>
      <c r="C140" s="114"/>
      <c r="D140" s="114"/>
      <c r="E140" s="139">
        <f>SUM(E141:E145)</f>
        <v>347</v>
      </c>
      <c r="F140" s="139">
        <f aca="true" t="shared" si="33" ref="F140:L140">SUM(F141:F145)</f>
        <v>22</v>
      </c>
      <c r="G140" s="139">
        <f t="shared" si="33"/>
        <v>24</v>
      </c>
      <c r="H140" s="139">
        <f t="shared" si="33"/>
        <v>38</v>
      </c>
      <c r="I140" s="139">
        <f t="shared" si="33"/>
        <v>1</v>
      </c>
      <c r="J140" s="139">
        <f t="shared" si="33"/>
        <v>0</v>
      </c>
      <c r="K140" s="139">
        <f t="shared" si="33"/>
        <v>0</v>
      </c>
      <c r="L140" s="146">
        <f t="shared" si="33"/>
        <v>432</v>
      </c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</row>
    <row r="141" spans="3:27" ht="12">
      <c r="C141" s="77" t="s">
        <v>484</v>
      </c>
      <c r="D141" s="77" t="s">
        <v>248</v>
      </c>
      <c r="E141" s="96">
        <v>32</v>
      </c>
      <c r="F141" s="96">
        <v>1</v>
      </c>
      <c r="G141" s="96">
        <v>0</v>
      </c>
      <c r="H141" s="96">
        <v>1</v>
      </c>
      <c r="I141" s="96">
        <v>0</v>
      </c>
      <c r="J141" s="96">
        <v>0</v>
      </c>
      <c r="K141" s="96">
        <v>0</v>
      </c>
      <c r="L141" s="121">
        <f t="shared" si="25"/>
        <v>34</v>
      </c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</row>
    <row r="142" spans="3:27" ht="12">
      <c r="C142" s="77" t="s">
        <v>485</v>
      </c>
      <c r="D142" s="77" t="s">
        <v>247</v>
      </c>
      <c r="E142" s="96">
        <v>255</v>
      </c>
      <c r="F142" s="96">
        <v>16</v>
      </c>
      <c r="G142" s="96">
        <v>19</v>
      </c>
      <c r="H142" s="96">
        <v>30</v>
      </c>
      <c r="I142" s="96">
        <v>1</v>
      </c>
      <c r="J142" s="96">
        <v>0</v>
      </c>
      <c r="K142" s="96">
        <v>0</v>
      </c>
      <c r="L142" s="121">
        <f t="shared" si="25"/>
        <v>321</v>
      </c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</row>
    <row r="143" spans="3:27" ht="12">
      <c r="C143" s="77" t="s">
        <v>487</v>
      </c>
      <c r="D143" s="77" t="s">
        <v>678</v>
      </c>
      <c r="E143" s="96">
        <v>6</v>
      </c>
      <c r="F143" s="96">
        <v>0</v>
      </c>
      <c r="G143" s="96">
        <v>2</v>
      </c>
      <c r="H143" s="96">
        <v>1</v>
      </c>
      <c r="I143" s="96">
        <v>0</v>
      </c>
      <c r="J143" s="96">
        <v>0</v>
      </c>
      <c r="K143" s="96">
        <v>0</v>
      </c>
      <c r="L143" s="121">
        <f t="shared" si="25"/>
        <v>9</v>
      </c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</row>
    <row r="144" spans="3:27" ht="12">
      <c r="C144" s="77" t="s">
        <v>488</v>
      </c>
      <c r="D144" s="77" t="s">
        <v>677</v>
      </c>
      <c r="E144" s="96">
        <v>8</v>
      </c>
      <c r="F144" s="96">
        <v>3</v>
      </c>
      <c r="G144" s="96">
        <v>1</v>
      </c>
      <c r="H144" s="96">
        <v>5</v>
      </c>
      <c r="I144" s="96">
        <v>0</v>
      </c>
      <c r="J144" s="96">
        <v>0</v>
      </c>
      <c r="K144" s="96">
        <v>0</v>
      </c>
      <c r="L144" s="121">
        <f t="shared" si="25"/>
        <v>17</v>
      </c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</row>
    <row r="145" spans="3:27" ht="12">
      <c r="C145" s="77" t="s">
        <v>489</v>
      </c>
      <c r="D145" s="77" t="s">
        <v>676</v>
      </c>
      <c r="E145" s="96">
        <v>46</v>
      </c>
      <c r="F145" s="96">
        <v>2</v>
      </c>
      <c r="G145" s="96">
        <v>2</v>
      </c>
      <c r="H145" s="96">
        <v>1</v>
      </c>
      <c r="I145" s="96">
        <v>0</v>
      </c>
      <c r="J145" s="96">
        <v>0</v>
      </c>
      <c r="K145" s="96">
        <v>0</v>
      </c>
      <c r="L145" s="121">
        <f t="shared" si="25"/>
        <v>51</v>
      </c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</row>
    <row r="146" spans="2:27" ht="12">
      <c r="B146" s="114" t="s">
        <v>251</v>
      </c>
      <c r="C146" s="114"/>
      <c r="D146" s="114"/>
      <c r="E146" s="139">
        <f>SUM(E147:E150)</f>
        <v>148</v>
      </c>
      <c r="F146" s="139">
        <f aca="true" t="shared" si="34" ref="F146:L146">SUM(F147:F150)</f>
        <v>5</v>
      </c>
      <c r="G146" s="139">
        <f t="shared" si="34"/>
        <v>11</v>
      </c>
      <c r="H146" s="139">
        <f t="shared" si="34"/>
        <v>16</v>
      </c>
      <c r="I146" s="139">
        <f t="shared" si="34"/>
        <v>0</v>
      </c>
      <c r="J146" s="139">
        <f t="shared" si="34"/>
        <v>0</v>
      </c>
      <c r="K146" s="139">
        <f t="shared" si="34"/>
        <v>2</v>
      </c>
      <c r="L146" s="146">
        <f t="shared" si="34"/>
        <v>182</v>
      </c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</row>
    <row r="147" spans="3:27" ht="12">
      <c r="C147" s="77" t="s">
        <v>490</v>
      </c>
      <c r="D147" s="77" t="s">
        <v>252</v>
      </c>
      <c r="E147" s="96">
        <v>15</v>
      </c>
      <c r="F147" s="96">
        <v>0</v>
      </c>
      <c r="G147" s="96">
        <v>1</v>
      </c>
      <c r="H147" s="96">
        <v>0</v>
      </c>
      <c r="I147" s="96">
        <v>0</v>
      </c>
      <c r="J147" s="96">
        <v>0</v>
      </c>
      <c r="K147" s="96">
        <v>2</v>
      </c>
      <c r="L147" s="121">
        <f t="shared" si="25"/>
        <v>18</v>
      </c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</row>
    <row r="148" spans="3:27" ht="12">
      <c r="C148" s="77" t="s">
        <v>491</v>
      </c>
      <c r="D148" s="77" t="s">
        <v>253</v>
      </c>
      <c r="E148" s="96">
        <v>99</v>
      </c>
      <c r="F148" s="96">
        <v>5</v>
      </c>
      <c r="G148" s="96">
        <v>7</v>
      </c>
      <c r="H148" s="96">
        <v>11</v>
      </c>
      <c r="I148" s="96">
        <v>0</v>
      </c>
      <c r="J148" s="96">
        <v>0</v>
      </c>
      <c r="K148" s="96">
        <v>0</v>
      </c>
      <c r="L148" s="121">
        <f t="shared" si="25"/>
        <v>122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</row>
    <row r="149" spans="3:27" ht="12">
      <c r="C149" s="77" t="s">
        <v>492</v>
      </c>
      <c r="D149" s="77" t="s">
        <v>675</v>
      </c>
      <c r="E149" s="96">
        <v>18</v>
      </c>
      <c r="F149" s="96">
        <v>0</v>
      </c>
      <c r="G149" s="96">
        <v>2</v>
      </c>
      <c r="H149" s="96">
        <v>3</v>
      </c>
      <c r="I149" s="96">
        <v>0</v>
      </c>
      <c r="J149" s="96">
        <v>0</v>
      </c>
      <c r="K149" s="96">
        <v>0</v>
      </c>
      <c r="L149" s="121">
        <f t="shared" si="25"/>
        <v>23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</row>
    <row r="150" spans="3:27" ht="12">
      <c r="C150" s="77" t="s">
        <v>493</v>
      </c>
      <c r="D150" s="77" t="s">
        <v>254</v>
      </c>
      <c r="E150" s="96">
        <v>16</v>
      </c>
      <c r="F150" s="96">
        <v>0</v>
      </c>
      <c r="G150" s="96">
        <v>1</v>
      </c>
      <c r="H150" s="96">
        <v>2</v>
      </c>
      <c r="I150" s="96">
        <v>0</v>
      </c>
      <c r="J150" s="96">
        <v>0</v>
      </c>
      <c r="K150" s="96">
        <v>0</v>
      </c>
      <c r="L150" s="121">
        <f t="shared" si="25"/>
        <v>19</v>
      </c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</row>
    <row r="151" spans="1:27" ht="12">
      <c r="A151" s="141" t="s">
        <v>21</v>
      </c>
      <c r="E151" s="96">
        <f aca="true" t="shared" si="35" ref="E151:L151">E152+E157</f>
        <v>500</v>
      </c>
      <c r="F151" s="96">
        <f t="shared" si="35"/>
        <v>9</v>
      </c>
      <c r="G151" s="96">
        <f t="shared" si="35"/>
        <v>38</v>
      </c>
      <c r="H151" s="96">
        <f t="shared" si="35"/>
        <v>104</v>
      </c>
      <c r="I151" s="96">
        <f t="shared" si="35"/>
        <v>4</v>
      </c>
      <c r="J151" s="96">
        <f t="shared" si="35"/>
        <v>0</v>
      </c>
      <c r="K151" s="96">
        <f t="shared" si="35"/>
        <v>5</v>
      </c>
      <c r="L151" s="120">
        <f t="shared" si="35"/>
        <v>660</v>
      </c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</row>
    <row r="152" spans="2:27" ht="12">
      <c r="B152" s="114" t="s">
        <v>255</v>
      </c>
      <c r="C152" s="114"/>
      <c r="D152" s="114"/>
      <c r="E152" s="139">
        <f aca="true" t="shared" si="36" ref="E152:L152">SUM(E153:E156)</f>
        <v>321</v>
      </c>
      <c r="F152" s="139">
        <f t="shared" si="36"/>
        <v>1</v>
      </c>
      <c r="G152" s="139">
        <f t="shared" si="36"/>
        <v>25</v>
      </c>
      <c r="H152" s="139">
        <f t="shared" si="36"/>
        <v>66</v>
      </c>
      <c r="I152" s="139">
        <f t="shared" si="36"/>
        <v>3</v>
      </c>
      <c r="J152" s="139">
        <f t="shared" si="36"/>
        <v>0</v>
      </c>
      <c r="K152" s="139">
        <f t="shared" si="36"/>
        <v>3</v>
      </c>
      <c r="L152" s="146">
        <f t="shared" si="36"/>
        <v>419</v>
      </c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</row>
    <row r="153" spans="3:27" ht="12">
      <c r="C153" s="77" t="s">
        <v>497</v>
      </c>
      <c r="D153" s="77" t="s">
        <v>258</v>
      </c>
      <c r="E153" s="96">
        <v>235</v>
      </c>
      <c r="F153" s="96">
        <v>0</v>
      </c>
      <c r="G153" s="96">
        <v>16</v>
      </c>
      <c r="H153" s="96">
        <v>42</v>
      </c>
      <c r="I153" s="96">
        <v>1</v>
      </c>
      <c r="J153" s="96">
        <v>0</v>
      </c>
      <c r="K153" s="96">
        <v>2</v>
      </c>
      <c r="L153" s="121">
        <f aca="true" t="shared" si="37" ref="L153:L190">SUM(E153:K153)</f>
        <v>296</v>
      </c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</row>
    <row r="154" spans="3:27" ht="12">
      <c r="C154" s="77" t="s">
        <v>498</v>
      </c>
      <c r="D154" s="77" t="s">
        <v>624</v>
      </c>
      <c r="E154" s="96">
        <v>22</v>
      </c>
      <c r="F154" s="96">
        <v>0</v>
      </c>
      <c r="G154" s="96">
        <v>1</v>
      </c>
      <c r="H154" s="96">
        <v>0</v>
      </c>
      <c r="I154" s="96">
        <v>0</v>
      </c>
      <c r="J154" s="96">
        <v>0</v>
      </c>
      <c r="K154" s="96">
        <v>0</v>
      </c>
      <c r="L154" s="121">
        <f t="shared" si="37"/>
        <v>23</v>
      </c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</row>
    <row r="155" spans="3:27" ht="12">
      <c r="C155" s="77" t="s">
        <v>499</v>
      </c>
      <c r="D155" s="77" t="s">
        <v>257</v>
      </c>
      <c r="E155" s="96">
        <v>35</v>
      </c>
      <c r="F155" s="96">
        <v>0</v>
      </c>
      <c r="G155" s="96">
        <v>4</v>
      </c>
      <c r="H155" s="96">
        <v>11</v>
      </c>
      <c r="I155" s="96">
        <v>1</v>
      </c>
      <c r="J155" s="96">
        <v>0</v>
      </c>
      <c r="K155" s="96">
        <v>0</v>
      </c>
      <c r="L155" s="121">
        <f t="shared" si="37"/>
        <v>51</v>
      </c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</row>
    <row r="156" spans="3:27" ht="12">
      <c r="C156" s="77" t="s">
        <v>500</v>
      </c>
      <c r="D156" s="77" t="s">
        <v>259</v>
      </c>
      <c r="E156" s="96">
        <v>29</v>
      </c>
      <c r="F156" s="96">
        <v>1</v>
      </c>
      <c r="G156" s="96">
        <v>4</v>
      </c>
      <c r="H156" s="96">
        <v>13</v>
      </c>
      <c r="I156" s="96">
        <v>1</v>
      </c>
      <c r="J156" s="96">
        <v>0</v>
      </c>
      <c r="K156" s="96">
        <v>1</v>
      </c>
      <c r="L156" s="121">
        <f t="shared" si="37"/>
        <v>49</v>
      </c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</row>
    <row r="157" spans="2:27" ht="12">
      <c r="B157" s="114" t="s">
        <v>262</v>
      </c>
      <c r="C157" s="114"/>
      <c r="D157" s="114"/>
      <c r="E157" s="139">
        <f aca="true" t="shared" si="38" ref="E157:L157">SUM(E158:E160)</f>
        <v>179</v>
      </c>
      <c r="F157" s="139">
        <f t="shared" si="38"/>
        <v>8</v>
      </c>
      <c r="G157" s="139">
        <f t="shared" si="38"/>
        <v>13</v>
      </c>
      <c r="H157" s="139">
        <f t="shared" si="38"/>
        <v>38</v>
      </c>
      <c r="I157" s="139">
        <f t="shared" si="38"/>
        <v>1</v>
      </c>
      <c r="J157" s="139">
        <f t="shared" si="38"/>
        <v>0</v>
      </c>
      <c r="K157" s="139">
        <f t="shared" si="38"/>
        <v>2</v>
      </c>
      <c r="L157" s="146">
        <f t="shared" si="38"/>
        <v>241</v>
      </c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</row>
    <row r="158" spans="3:27" ht="12">
      <c r="C158" s="77" t="s">
        <v>513</v>
      </c>
      <c r="D158" s="77" t="s">
        <v>679</v>
      </c>
      <c r="E158" s="96">
        <v>4</v>
      </c>
      <c r="F158" s="96">
        <v>0</v>
      </c>
      <c r="G158" s="96">
        <v>1</v>
      </c>
      <c r="H158" s="96">
        <v>2</v>
      </c>
      <c r="I158" s="96">
        <v>0</v>
      </c>
      <c r="J158" s="96">
        <v>0</v>
      </c>
      <c r="K158" s="96">
        <v>0</v>
      </c>
      <c r="L158" s="121">
        <f t="shared" si="37"/>
        <v>7</v>
      </c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</row>
    <row r="159" spans="3:27" ht="12">
      <c r="C159" s="77" t="s">
        <v>514</v>
      </c>
      <c r="D159" s="77" t="s">
        <v>680</v>
      </c>
      <c r="E159" s="96">
        <v>147</v>
      </c>
      <c r="F159" s="96">
        <v>8</v>
      </c>
      <c r="G159" s="96">
        <v>10</v>
      </c>
      <c r="H159" s="96">
        <v>30</v>
      </c>
      <c r="I159" s="96">
        <v>1</v>
      </c>
      <c r="J159" s="96">
        <v>0</v>
      </c>
      <c r="K159" s="96">
        <v>2</v>
      </c>
      <c r="L159" s="121">
        <f t="shared" si="37"/>
        <v>198</v>
      </c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</row>
    <row r="160" spans="3:27" ht="12">
      <c r="C160" s="77" t="s">
        <v>515</v>
      </c>
      <c r="D160" s="77" t="s">
        <v>681</v>
      </c>
      <c r="E160" s="96">
        <v>28</v>
      </c>
      <c r="F160" s="96">
        <v>0</v>
      </c>
      <c r="G160" s="96">
        <v>2</v>
      </c>
      <c r="H160" s="96">
        <v>6</v>
      </c>
      <c r="I160" s="96">
        <v>0</v>
      </c>
      <c r="J160" s="96">
        <v>0</v>
      </c>
      <c r="K160" s="96">
        <v>0</v>
      </c>
      <c r="L160" s="121">
        <f t="shared" si="37"/>
        <v>36</v>
      </c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</row>
    <row r="161" spans="1:27" ht="12">
      <c r="A161" s="141" t="s">
        <v>20</v>
      </c>
      <c r="E161" s="96">
        <f aca="true" t="shared" si="39" ref="E161:L161">E162+E164+E167+E180</f>
        <v>177</v>
      </c>
      <c r="F161" s="96">
        <f t="shared" si="39"/>
        <v>6</v>
      </c>
      <c r="G161" s="96">
        <f t="shared" si="39"/>
        <v>29</v>
      </c>
      <c r="H161" s="96">
        <f t="shared" si="39"/>
        <v>42</v>
      </c>
      <c r="I161" s="96">
        <f t="shared" si="39"/>
        <v>2</v>
      </c>
      <c r="J161" s="96">
        <f t="shared" si="39"/>
        <v>0</v>
      </c>
      <c r="K161" s="96">
        <f t="shared" si="39"/>
        <v>1</v>
      </c>
      <c r="L161" s="120">
        <f t="shared" si="39"/>
        <v>257</v>
      </c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</row>
    <row r="162" spans="2:27" ht="12">
      <c r="B162" s="114" t="s">
        <v>264</v>
      </c>
      <c r="C162" s="114"/>
      <c r="D162" s="114"/>
      <c r="E162" s="139">
        <f>E163</f>
        <v>7</v>
      </c>
      <c r="F162" s="139">
        <f aca="true" t="shared" si="40" ref="F162:L162">F163</f>
        <v>0</v>
      </c>
      <c r="G162" s="139">
        <f t="shared" si="40"/>
        <v>0</v>
      </c>
      <c r="H162" s="139">
        <f t="shared" si="40"/>
        <v>3</v>
      </c>
      <c r="I162" s="139">
        <f t="shared" si="40"/>
        <v>0</v>
      </c>
      <c r="J162" s="139">
        <f t="shared" si="40"/>
        <v>0</v>
      </c>
      <c r="K162" s="139">
        <f t="shared" si="40"/>
        <v>0</v>
      </c>
      <c r="L162" s="146">
        <f t="shared" si="40"/>
        <v>10</v>
      </c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</row>
    <row r="163" spans="3:27" ht="12">
      <c r="C163" s="77" t="s">
        <v>516</v>
      </c>
      <c r="D163" s="77" t="s">
        <v>265</v>
      </c>
      <c r="E163" s="96">
        <v>7</v>
      </c>
      <c r="F163" s="96">
        <v>0</v>
      </c>
      <c r="G163" s="96">
        <v>0</v>
      </c>
      <c r="H163" s="96">
        <v>3</v>
      </c>
      <c r="I163" s="96">
        <v>0</v>
      </c>
      <c r="J163" s="96">
        <v>0</v>
      </c>
      <c r="K163" s="96">
        <v>0</v>
      </c>
      <c r="L163" s="121">
        <f t="shared" si="37"/>
        <v>10</v>
      </c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</row>
    <row r="164" spans="2:27" ht="12">
      <c r="B164" s="114" t="s">
        <v>266</v>
      </c>
      <c r="C164" s="114"/>
      <c r="D164" s="114"/>
      <c r="E164" s="139">
        <f aca="true" t="shared" si="41" ref="E164:L164">SUM(E165:E166)</f>
        <v>38</v>
      </c>
      <c r="F164" s="139">
        <f t="shared" si="41"/>
        <v>3</v>
      </c>
      <c r="G164" s="139">
        <f t="shared" si="41"/>
        <v>19</v>
      </c>
      <c r="H164" s="139">
        <f t="shared" si="41"/>
        <v>30</v>
      </c>
      <c r="I164" s="139">
        <f t="shared" si="41"/>
        <v>1</v>
      </c>
      <c r="J164" s="139">
        <f t="shared" si="41"/>
        <v>0</v>
      </c>
      <c r="K164" s="139">
        <f t="shared" si="41"/>
        <v>1</v>
      </c>
      <c r="L164" s="146">
        <f t="shared" si="41"/>
        <v>92</v>
      </c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</row>
    <row r="165" spans="3:27" ht="12">
      <c r="C165" s="77" t="s">
        <v>517</v>
      </c>
      <c r="D165" s="77" t="s">
        <v>267</v>
      </c>
      <c r="E165" s="96">
        <v>38</v>
      </c>
      <c r="F165" s="96">
        <v>3</v>
      </c>
      <c r="G165" s="96">
        <v>18</v>
      </c>
      <c r="H165" s="96">
        <v>28</v>
      </c>
      <c r="I165" s="96">
        <v>1</v>
      </c>
      <c r="J165" s="96">
        <v>0</v>
      </c>
      <c r="K165" s="96">
        <v>1</v>
      </c>
      <c r="L165" s="121">
        <f t="shared" si="37"/>
        <v>89</v>
      </c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</row>
    <row r="166" spans="3:27" ht="12">
      <c r="C166" s="77" t="s">
        <v>524</v>
      </c>
      <c r="D166" s="77" t="s">
        <v>271</v>
      </c>
      <c r="E166" s="96">
        <v>0</v>
      </c>
      <c r="F166" s="96">
        <v>0</v>
      </c>
      <c r="G166" s="96">
        <v>1</v>
      </c>
      <c r="H166" s="96">
        <v>2</v>
      </c>
      <c r="I166" s="96">
        <v>0</v>
      </c>
      <c r="J166" s="96">
        <v>0</v>
      </c>
      <c r="K166" s="96">
        <v>0</v>
      </c>
      <c r="L166" s="121">
        <f t="shared" si="37"/>
        <v>3</v>
      </c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</row>
    <row r="167" spans="2:27" ht="12">
      <c r="B167" s="114" t="s">
        <v>276</v>
      </c>
      <c r="C167" s="114"/>
      <c r="D167" s="114"/>
      <c r="E167" s="139">
        <f aca="true" t="shared" si="42" ref="E167:L167">SUM(E168:E179)</f>
        <v>70</v>
      </c>
      <c r="F167" s="139">
        <f t="shared" si="42"/>
        <v>2</v>
      </c>
      <c r="G167" s="139">
        <f t="shared" si="42"/>
        <v>3</v>
      </c>
      <c r="H167" s="139">
        <f t="shared" si="42"/>
        <v>7</v>
      </c>
      <c r="I167" s="139">
        <f t="shared" si="42"/>
        <v>1</v>
      </c>
      <c r="J167" s="139">
        <f t="shared" si="42"/>
        <v>0</v>
      </c>
      <c r="K167" s="139">
        <f t="shared" si="42"/>
        <v>0</v>
      </c>
      <c r="L167" s="146">
        <f t="shared" si="42"/>
        <v>83</v>
      </c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</row>
    <row r="168" spans="3:27" ht="12">
      <c r="C168" s="77" t="s">
        <v>532</v>
      </c>
      <c r="D168" s="77" t="s">
        <v>682</v>
      </c>
      <c r="E168" s="96">
        <v>8</v>
      </c>
      <c r="F168" s="96">
        <v>0</v>
      </c>
      <c r="G168" s="96">
        <v>1</v>
      </c>
      <c r="H168" s="96">
        <v>4</v>
      </c>
      <c r="I168" s="96">
        <v>0</v>
      </c>
      <c r="J168" s="96">
        <v>0</v>
      </c>
      <c r="K168" s="96">
        <v>0</v>
      </c>
      <c r="L168" s="121">
        <f t="shared" si="37"/>
        <v>13</v>
      </c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</row>
    <row r="169" spans="3:27" ht="12">
      <c r="C169" s="77" t="s">
        <v>533</v>
      </c>
      <c r="D169" s="77" t="s">
        <v>683</v>
      </c>
      <c r="E169" s="96">
        <v>0</v>
      </c>
      <c r="F169" s="96">
        <v>0</v>
      </c>
      <c r="G169" s="96">
        <v>0</v>
      </c>
      <c r="H169" s="96">
        <v>1</v>
      </c>
      <c r="I169" s="96">
        <v>0</v>
      </c>
      <c r="J169" s="96">
        <v>0</v>
      </c>
      <c r="K169" s="96">
        <v>0</v>
      </c>
      <c r="L169" s="121">
        <f t="shared" si="37"/>
        <v>1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</row>
    <row r="170" spans="3:27" ht="12">
      <c r="C170" s="77" t="s">
        <v>534</v>
      </c>
      <c r="D170" s="77" t="s">
        <v>684</v>
      </c>
      <c r="E170" s="96">
        <v>34</v>
      </c>
      <c r="F170" s="96">
        <v>1</v>
      </c>
      <c r="G170" s="96">
        <v>0</v>
      </c>
      <c r="H170" s="96">
        <v>1</v>
      </c>
      <c r="I170" s="96">
        <v>0</v>
      </c>
      <c r="J170" s="96">
        <v>0</v>
      </c>
      <c r="K170" s="96">
        <v>0</v>
      </c>
      <c r="L170" s="121">
        <f t="shared" si="37"/>
        <v>36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</row>
    <row r="171" spans="3:27" ht="12">
      <c r="C171" s="77" t="s">
        <v>535</v>
      </c>
      <c r="D171" s="77" t="s">
        <v>685</v>
      </c>
      <c r="E171" s="96">
        <v>5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  <c r="L171" s="121">
        <f t="shared" si="37"/>
        <v>5</v>
      </c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</row>
    <row r="172" spans="3:27" ht="12">
      <c r="C172" s="77" t="s">
        <v>536</v>
      </c>
      <c r="D172" s="77" t="s">
        <v>686</v>
      </c>
      <c r="E172" s="96">
        <v>3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  <c r="L172" s="121">
        <f t="shared" si="37"/>
        <v>3</v>
      </c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</row>
    <row r="173" spans="3:27" ht="12">
      <c r="C173" s="77" t="s">
        <v>538</v>
      </c>
      <c r="D173" s="77" t="s">
        <v>687</v>
      </c>
      <c r="E173" s="96">
        <v>3</v>
      </c>
      <c r="F173" s="96">
        <v>0</v>
      </c>
      <c r="G173" s="96">
        <v>0</v>
      </c>
      <c r="H173" s="96">
        <v>0</v>
      </c>
      <c r="I173" s="96">
        <v>0</v>
      </c>
      <c r="J173" s="96">
        <v>0</v>
      </c>
      <c r="K173" s="96">
        <v>0</v>
      </c>
      <c r="L173" s="121">
        <f t="shared" si="37"/>
        <v>3</v>
      </c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</row>
    <row r="174" spans="3:27" ht="12">
      <c r="C174" s="77" t="s">
        <v>539</v>
      </c>
      <c r="D174" s="77" t="s">
        <v>688</v>
      </c>
      <c r="E174" s="96">
        <v>2</v>
      </c>
      <c r="F174" s="96">
        <v>0</v>
      </c>
      <c r="G174" s="96">
        <v>0</v>
      </c>
      <c r="H174" s="96">
        <v>0</v>
      </c>
      <c r="I174" s="96">
        <v>0</v>
      </c>
      <c r="J174" s="96">
        <v>0</v>
      </c>
      <c r="K174" s="96">
        <v>0</v>
      </c>
      <c r="L174" s="121">
        <f t="shared" si="37"/>
        <v>2</v>
      </c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</row>
    <row r="175" spans="3:27" ht="12">
      <c r="C175" s="77" t="s">
        <v>540</v>
      </c>
      <c r="D175" s="77" t="s">
        <v>689</v>
      </c>
      <c r="E175" s="96">
        <v>6</v>
      </c>
      <c r="F175" s="96">
        <v>0</v>
      </c>
      <c r="G175" s="96">
        <v>0</v>
      </c>
      <c r="H175" s="96">
        <v>1</v>
      </c>
      <c r="I175" s="96">
        <v>1</v>
      </c>
      <c r="J175" s="96">
        <v>0</v>
      </c>
      <c r="K175" s="96">
        <v>0</v>
      </c>
      <c r="L175" s="121">
        <f t="shared" si="37"/>
        <v>8</v>
      </c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</row>
    <row r="176" spans="3:27" ht="12">
      <c r="C176" s="77" t="s">
        <v>541</v>
      </c>
      <c r="D176" s="77" t="s">
        <v>690</v>
      </c>
      <c r="E176" s="96">
        <v>0</v>
      </c>
      <c r="F176" s="96">
        <v>0</v>
      </c>
      <c r="G176" s="96">
        <v>1</v>
      </c>
      <c r="H176" s="96">
        <v>0</v>
      </c>
      <c r="I176" s="96">
        <v>0</v>
      </c>
      <c r="J176" s="96">
        <v>0</v>
      </c>
      <c r="K176" s="96">
        <v>0</v>
      </c>
      <c r="L176" s="121">
        <f t="shared" si="37"/>
        <v>1</v>
      </c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</row>
    <row r="177" spans="3:27" ht="12">
      <c r="C177" s="77" t="s">
        <v>542</v>
      </c>
      <c r="D177" s="77" t="s">
        <v>285</v>
      </c>
      <c r="E177" s="96">
        <v>2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121">
        <f t="shared" si="37"/>
        <v>2</v>
      </c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</row>
    <row r="178" spans="3:27" ht="12">
      <c r="C178" s="77" t="s">
        <v>543</v>
      </c>
      <c r="D178" s="77" t="s">
        <v>691</v>
      </c>
      <c r="E178" s="96">
        <v>4</v>
      </c>
      <c r="F178" s="96">
        <v>1</v>
      </c>
      <c r="G178" s="96">
        <v>1</v>
      </c>
      <c r="H178" s="96">
        <v>0</v>
      </c>
      <c r="I178" s="96">
        <v>0</v>
      </c>
      <c r="J178" s="96">
        <v>0</v>
      </c>
      <c r="K178" s="96">
        <v>0</v>
      </c>
      <c r="L178" s="121">
        <f t="shared" si="37"/>
        <v>6</v>
      </c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</row>
    <row r="179" spans="3:27" ht="12">
      <c r="C179" s="77" t="s">
        <v>544</v>
      </c>
      <c r="D179" s="77" t="s">
        <v>692</v>
      </c>
      <c r="E179" s="96">
        <v>3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121">
        <f t="shared" si="37"/>
        <v>3</v>
      </c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</row>
    <row r="180" spans="2:27" ht="12">
      <c r="B180" s="114" t="s">
        <v>288</v>
      </c>
      <c r="C180" s="114"/>
      <c r="D180" s="114"/>
      <c r="E180" s="139">
        <f aca="true" t="shared" si="43" ref="E180:L180">SUM(E181:E186)</f>
        <v>62</v>
      </c>
      <c r="F180" s="139">
        <f t="shared" si="43"/>
        <v>1</v>
      </c>
      <c r="G180" s="139">
        <f t="shared" si="43"/>
        <v>7</v>
      </c>
      <c r="H180" s="139">
        <f t="shared" si="43"/>
        <v>2</v>
      </c>
      <c r="I180" s="139">
        <f t="shared" si="43"/>
        <v>0</v>
      </c>
      <c r="J180" s="139">
        <f t="shared" si="43"/>
        <v>0</v>
      </c>
      <c r="K180" s="139">
        <f t="shared" si="43"/>
        <v>0</v>
      </c>
      <c r="L180" s="146">
        <f t="shared" si="43"/>
        <v>72</v>
      </c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</row>
    <row r="181" spans="3:27" ht="12">
      <c r="C181" s="77" t="s">
        <v>547</v>
      </c>
      <c r="D181" s="77" t="s">
        <v>294</v>
      </c>
      <c r="E181" s="96">
        <v>13</v>
      </c>
      <c r="F181" s="96">
        <v>0</v>
      </c>
      <c r="G181" s="96">
        <v>0</v>
      </c>
      <c r="H181" s="96">
        <v>1</v>
      </c>
      <c r="I181" s="96">
        <v>0</v>
      </c>
      <c r="J181" s="96">
        <v>0</v>
      </c>
      <c r="K181" s="96">
        <v>0</v>
      </c>
      <c r="L181" s="121">
        <f t="shared" si="37"/>
        <v>14</v>
      </c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</row>
    <row r="182" spans="3:27" ht="12">
      <c r="C182" s="77" t="s">
        <v>548</v>
      </c>
      <c r="D182" s="77" t="s">
        <v>291</v>
      </c>
      <c r="E182" s="96">
        <v>26</v>
      </c>
      <c r="F182" s="96">
        <v>1</v>
      </c>
      <c r="G182" s="96">
        <v>5</v>
      </c>
      <c r="H182" s="96">
        <v>1</v>
      </c>
      <c r="I182" s="96">
        <v>0</v>
      </c>
      <c r="J182" s="96">
        <v>0</v>
      </c>
      <c r="K182" s="96">
        <v>0</v>
      </c>
      <c r="L182" s="121">
        <f t="shared" si="37"/>
        <v>33</v>
      </c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</row>
    <row r="183" spans="3:27" ht="12">
      <c r="C183" s="77" t="s">
        <v>549</v>
      </c>
      <c r="D183" s="77" t="s">
        <v>296</v>
      </c>
      <c r="E183" s="96">
        <v>3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121">
        <f t="shared" si="37"/>
        <v>3</v>
      </c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</row>
    <row r="184" spans="3:27" ht="12">
      <c r="C184" s="77" t="s">
        <v>550</v>
      </c>
      <c r="D184" s="77" t="s">
        <v>293</v>
      </c>
      <c r="E184" s="96">
        <v>9</v>
      </c>
      <c r="F184" s="96">
        <v>0</v>
      </c>
      <c r="G184" s="96">
        <v>1</v>
      </c>
      <c r="H184" s="96">
        <v>0</v>
      </c>
      <c r="I184" s="96">
        <v>0</v>
      </c>
      <c r="J184" s="96">
        <v>0</v>
      </c>
      <c r="K184" s="96">
        <v>0</v>
      </c>
      <c r="L184" s="121">
        <f t="shared" si="37"/>
        <v>10</v>
      </c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</row>
    <row r="185" spans="3:27" ht="12">
      <c r="C185" s="77" t="s">
        <v>551</v>
      </c>
      <c r="D185" s="77" t="s">
        <v>295</v>
      </c>
      <c r="E185" s="96">
        <v>7</v>
      </c>
      <c r="F185" s="96">
        <v>0</v>
      </c>
      <c r="G185" s="96">
        <v>1</v>
      </c>
      <c r="H185" s="96">
        <v>0</v>
      </c>
      <c r="I185" s="96">
        <v>0</v>
      </c>
      <c r="J185" s="96">
        <v>0</v>
      </c>
      <c r="K185" s="96">
        <v>0</v>
      </c>
      <c r="L185" s="121">
        <f t="shared" si="37"/>
        <v>8</v>
      </c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</row>
    <row r="186" spans="3:27" ht="12">
      <c r="C186" s="77" t="s">
        <v>552</v>
      </c>
      <c r="D186" s="77" t="s">
        <v>292</v>
      </c>
      <c r="E186" s="96">
        <v>4</v>
      </c>
      <c r="F186" s="96">
        <v>0</v>
      </c>
      <c r="G186" s="96">
        <v>0</v>
      </c>
      <c r="H186" s="96">
        <v>0</v>
      </c>
      <c r="I186" s="96">
        <v>0</v>
      </c>
      <c r="J186" s="96">
        <v>0</v>
      </c>
      <c r="K186" s="96">
        <v>0</v>
      </c>
      <c r="L186" s="121">
        <f t="shared" si="37"/>
        <v>4</v>
      </c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</row>
    <row r="187" spans="1:27" ht="12">
      <c r="A187" s="141" t="s">
        <v>0</v>
      </c>
      <c r="E187" s="96">
        <f>E188</f>
        <v>57</v>
      </c>
      <c r="F187" s="96">
        <f aca="true" t="shared" si="44" ref="F187:L187">F188</f>
        <v>0</v>
      </c>
      <c r="G187" s="96">
        <f t="shared" si="44"/>
        <v>2</v>
      </c>
      <c r="H187" s="96">
        <f t="shared" si="44"/>
        <v>9</v>
      </c>
      <c r="I187" s="96">
        <f t="shared" si="44"/>
        <v>1</v>
      </c>
      <c r="J187" s="96">
        <f t="shared" si="44"/>
        <v>0</v>
      </c>
      <c r="K187" s="96">
        <f t="shared" si="44"/>
        <v>0</v>
      </c>
      <c r="L187" s="120">
        <f t="shared" si="44"/>
        <v>69</v>
      </c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</row>
    <row r="188" spans="2:27" ht="12">
      <c r="B188" s="114" t="s">
        <v>0</v>
      </c>
      <c r="C188" s="114"/>
      <c r="D188" s="114"/>
      <c r="E188" s="139">
        <f>SUM(E189:E190)</f>
        <v>57</v>
      </c>
      <c r="F188" s="139">
        <f aca="true" t="shared" si="45" ref="F188:L188">SUM(F189:F190)</f>
        <v>0</v>
      </c>
      <c r="G188" s="139">
        <f t="shared" si="45"/>
        <v>2</v>
      </c>
      <c r="H188" s="139">
        <f t="shared" si="45"/>
        <v>9</v>
      </c>
      <c r="I188" s="139">
        <f t="shared" si="45"/>
        <v>1</v>
      </c>
      <c r="J188" s="139">
        <f t="shared" si="45"/>
        <v>0</v>
      </c>
      <c r="K188" s="139">
        <f t="shared" si="45"/>
        <v>0</v>
      </c>
      <c r="L188" s="146">
        <f t="shared" si="45"/>
        <v>69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</row>
    <row r="189" spans="3:27" ht="12">
      <c r="C189" s="77" t="s">
        <v>553</v>
      </c>
      <c r="D189" s="77" t="s">
        <v>297</v>
      </c>
      <c r="E189" s="96">
        <v>0</v>
      </c>
      <c r="F189" s="96">
        <v>0</v>
      </c>
      <c r="G189" s="96">
        <v>2</v>
      </c>
      <c r="H189" s="96">
        <v>9</v>
      </c>
      <c r="I189" s="96">
        <v>1</v>
      </c>
      <c r="J189" s="96">
        <v>0</v>
      </c>
      <c r="K189" s="96">
        <v>0</v>
      </c>
      <c r="L189" s="121">
        <f t="shared" si="37"/>
        <v>12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</row>
    <row r="190" spans="3:27" ht="12">
      <c r="C190" s="77" t="s">
        <v>554</v>
      </c>
      <c r="D190" s="77" t="s">
        <v>298</v>
      </c>
      <c r="E190" s="96">
        <v>57</v>
      </c>
      <c r="F190" s="96">
        <v>0</v>
      </c>
      <c r="G190" s="96">
        <v>0</v>
      </c>
      <c r="H190" s="96">
        <v>0</v>
      </c>
      <c r="I190" s="96">
        <v>0</v>
      </c>
      <c r="J190" s="96">
        <v>0</v>
      </c>
      <c r="K190" s="96">
        <v>0</v>
      </c>
      <c r="L190" s="121">
        <f t="shared" si="37"/>
        <v>57</v>
      </c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</row>
    <row r="191" spans="1:27" ht="12">
      <c r="A191" s="141" t="s">
        <v>19</v>
      </c>
      <c r="E191" s="96">
        <f>E192</f>
        <v>624</v>
      </c>
      <c r="F191" s="96">
        <f aca="true" t="shared" si="46" ref="F191:L191">F192</f>
        <v>86</v>
      </c>
      <c r="G191" s="96">
        <f t="shared" si="46"/>
        <v>219</v>
      </c>
      <c r="H191" s="96">
        <f t="shared" si="46"/>
        <v>155</v>
      </c>
      <c r="I191" s="96">
        <f t="shared" si="46"/>
        <v>3</v>
      </c>
      <c r="J191" s="96">
        <f t="shared" si="46"/>
        <v>31</v>
      </c>
      <c r="K191" s="96">
        <f t="shared" si="46"/>
        <v>0</v>
      </c>
      <c r="L191" s="129">
        <f t="shared" si="46"/>
        <v>1118</v>
      </c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</row>
    <row r="192" spans="2:27" ht="12">
      <c r="B192" s="114" t="s">
        <v>303</v>
      </c>
      <c r="C192" s="114"/>
      <c r="D192" s="114"/>
      <c r="E192" s="139">
        <f>SUM(E193:E194)</f>
        <v>624</v>
      </c>
      <c r="F192" s="139">
        <f aca="true" t="shared" si="47" ref="F192:L192">SUM(F193:F194)</f>
        <v>86</v>
      </c>
      <c r="G192" s="139">
        <f t="shared" si="47"/>
        <v>219</v>
      </c>
      <c r="H192" s="139">
        <f t="shared" si="47"/>
        <v>155</v>
      </c>
      <c r="I192" s="139">
        <f t="shared" si="47"/>
        <v>3</v>
      </c>
      <c r="J192" s="139">
        <f t="shared" si="47"/>
        <v>31</v>
      </c>
      <c r="K192" s="139">
        <f t="shared" si="47"/>
        <v>0</v>
      </c>
      <c r="L192" s="140">
        <f t="shared" si="47"/>
        <v>1118</v>
      </c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</row>
    <row r="193" spans="3:27" ht="12">
      <c r="C193" s="77" t="s">
        <v>562</v>
      </c>
      <c r="D193" s="77" t="s">
        <v>306</v>
      </c>
      <c r="E193" s="96">
        <v>19</v>
      </c>
      <c r="F193" s="96">
        <v>0</v>
      </c>
      <c r="G193" s="96">
        <v>0</v>
      </c>
      <c r="H193" s="96">
        <v>0</v>
      </c>
      <c r="I193" s="96">
        <v>0</v>
      </c>
      <c r="J193" s="96">
        <v>31</v>
      </c>
      <c r="K193" s="96">
        <v>0</v>
      </c>
      <c r="L193" s="121">
        <f>SUM(E193:K193)</f>
        <v>50</v>
      </c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</row>
    <row r="194" spans="3:27" ht="12">
      <c r="C194" s="77" t="s">
        <v>567</v>
      </c>
      <c r="D194" s="77" t="s">
        <v>307</v>
      </c>
      <c r="E194" s="96">
        <v>605</v>
      </c>
      <c r="F194" s="96">
        <v>86</v>
      </c>
      <c r="G194" s="96">
        <v>219</v>
      </c>
      <c r="H194" s="96">
        <v>155</v>
      </c>
      <c r="I194" s="96">
        <v>3</v>
      </c>
      <c r="J194" s="96">
        <v>0</v>
      </c>
      <c r="K194" s="96">
        <v>0</v>
      </c>
      <c r="L194" s="121">
        <f>SUM(E194:K194)</f>
        <v>1068</v>
      </c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</row>
    <row r="195" spans="5:27" ht="12">
      <c r="E195" s="120"/>
      <c r="F195" s="120"/>
      <c r="G195" s="120"/>
      <c r="H195" s="120"/>
      <c r="I195" s="120"/>
      <c r="J195" s="120"/>
      <c r="K195" s="120"/>
      <c r="L195" s="121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5:27" ht="12">
      <c r="E196" s="120"/>
      <c r="F196" s="120"/>
      <c r="G196" s="120"/>
      <c r="H196" s="120"/>
      <c r="I196" s="120"/>
      <c r="J196" s="120"/>
      <c r="K196" s="120"/>
      <c r="L196" s="121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5:27" ht="12">
      <c r="E197" s="120"/>
      <c r="F197" s="120"/>
      <c r="G197" s="120"/>
      <c r="H197" s="120"/>
      <c r="I197" s="120"/>
      <c r="J197" s="120"/>
      <c r="K197" s="120"/>
      <c r="L197" s="121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</row>
    <row r="198" spans="5:27" ht="12">
      <c r="E198" s="120"/>
      <c r="F198" s="120"/>
      <c r="G198" s="120"/>
      <c r="H198" s="120"/>
      <c r="I198" s="120"/>
      <c r="J198" s="120"/>
      <c r="K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</row>
    <row r="199" spans="5:27" ht="12">
      <c r="E199" s="120"/>
      <c r="F199" s="120"/>
      <c r="G199" s="120"/>
      <c r="H199" s="120"/>
      <c r="I199" s="120"/>
      <c r="J199" s="120"/>
      <c r="K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</row>
    <row r="200" spans="5:27" ht="12">
      <c r="E200" s="120"/>
      <c r="F200" s="120"/>
      <c r="G200" s="120"/>
      <c r="H200" s="120"/>
      <c r="I200" s="120"/>
      <c r="J200" s="120"/>
      <c r="K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</row>
    <row r="201" spans="5:27" ht="12">
      <c r="E201" s="120"/>
      <c r="F201" s="120"/>
      <c r="G201" s="120"/>
      <c r="H201" s="120"/>
      <c r="I201" s="120"/>
      <c r="J201" s="120"/>
      <c r="K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</row>
    <row r="202" spans="5:27" ht="12">
      <c r="E202" s="120"/>
      <c r="F202" s="120"/>
      <c r="G202" s="120"/>
      <c r="H202" s="120"/>
      <c r="I202" s="120"/>
      <c r="J202" s="120"/>
      <c r="K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</row>
    <row r="203" spans="5:27" ht="12">
      <c r="E203" s="120"/>
      <c r="F203" s="120"/>
      <c r="G203" s="120"/>
      <c r="H203" s="120"/>
      <c r="I203" s="120"/>
      <c r="J203" s="120"/>
      <c r="K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</row>
    <row r="204" spans="5:27" ht="12">
      <c r="E204" s="120"/>
      <c r="F204" s="120"/>
      <c r="G204" s="120"/>
      <c r="H204" s="120"/>
      <c r="I204" s="120"/>
      <c r="J204" s="120"/>
      <c r="K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</row>
    <row r="205" spans="5:27" ht="12">
      <c r="E205" s="120"/>
      <c r="F205" s="120"/>
      <c r="G205" s="120"/>
      <c r="H205" s="120"/>
      <c r="I205" s="120"/>
      <c r="J205" s="120"/>
      <c r="K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</row>
  </sheetData>
  <sheetProtection/>
  <mergeCells count="1">
    <mergeCell ref="F5:J5"/>
  </mergeCells>
  <printOptions/>
  <pageMargins left="0.6" right="0.5" top="0.4" bottom="0.53" header="0.3" footer="0.3"/>
  <pageSetup horizontalDpi="600" verticalDpi="600" orientation="portrait" r:id="rId1"/>
  <headerFooter>
    <oddFooter>&amp;C- &amp;P+11 -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9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77" customWidth="1"/>
    <col min="2" max="2" width="29.83203125" style="77" customWidth="1"/>
    <col min="3" max="3" width="7.16015625" style="77" customWidth="1"/>
    <col min="4" max="4" width="35.16015625" style="77" customWidth="1"/>
    <col min="5" max="5" width="7.83203125" style="77" customWidth="1"/>
    <col min="6" max="8" width="7.33203125" style="77" customWidth="1"/>
    <col min="9" max="16384" width="9.33203125" style="77" customWidth="1"/>
  </cols>
  <sheetData>
    <row r="1" spans="1:8" ht="12">
      <c r="A1" s="79" t="s">
        <v>43</v>
      </c>
      <c r="B1" s="79"/>
      <c r="C1" s="79"/>
      <c r="D1" s="79"/>
      <c r="E1" s="79"/>
      <c r="F1" s="79"/>
      <c r="G1" s="79"/>
      <c r="H1" s="79"/>
    </row>
    <row r="2" spans="1:8" ht="12">
      <c r="A2" s="79" t="s">
        <v>24</v>
      </c>
      <c r="B2" s="79"/>
      <c r="C2" s="79"/>
      <c r="D2" s="79"/>
      <c r="E2" s="79"/>
      <c r="F2" s="79"/>
      <c r="G2" s="79"/>
      <c r="H2" s="79"/>
    </row>
    <row r="3" spans="1:8" ht="12">
      <c r="A3" s="79" t="s">
        <v>98</v>
      </c>
      <c r="B3" s="79"/>
      <c r="C3" s="79"/>
      <c r="D3" s="79"/>
      <c r="E3" s="79"/>
      <c r="F3" s="79"/>
      <c r="G3" s="79"/>
      <c r="H3" s="79"/>
    </row>
    <row r="5" spans="3:8" ht="12">
      <c r="C5" s="98" t="s">
        <v>693</v>
      </c>
      <c r="D5" s="130" t="s">
        <v>694</v>
      </c>
      <c r="E5" s="97" t="s">
        <v>6</v>
      </c>
      <c r="F5" s="97" t="s">
        <v>77</v>
      </c>
      <c r="G5" s="97" t="s">
        <v>78</v>
      </c>
      <c r="H5" s="97" t="s">
        <v>1</v>
      </c>
    </row>
    <row r="6" spans="1:8" ht="12">
      <c r="A6" s="77" t="s">
        <v>11</v>
      </c>
      <c r="E6" s="77">
        <f>E8+E27+E67+E82+E93+E99+E72</f>
        <v>566</v>
      </c>
      <c r="F6" s="77">
        <f>F8+F27+F67+F82+F93+F99+F72</f>
        <v>20</v>
      </c>
      <c r="G6" s="77">
        <f>G8+G27+G67+G82+G93+G99+G72</f>
        <v>46</v>
      </c>
      <c r="H6" s="77">
        <f>H8+H27+H67+H82+H93+H99+H72</f>
        <v>632</v>
      </c>
    </row>
    <row r="8" spans="1:8" ht="12">
      <c r="A8" s="77" t="s">
        <v>10</v>
      </c>
      <c r="E8" s="151">
        <f>SUM(E9:E26)</f>
        <v>110</v>
      </c>
      <c r="F8" s="151">
        <f>SUM(F9:F26)</f>
        <v>3</v>
      </c>
      <c r="G8" s="151">
        <f>SUM(G9:G26)</f>
        <v>0</v>
      </c>
      <c r="H8" s="151">
        <f>SUM(H9:H26)</f>
        <v>113</v>
      </c>
    </row>
    <row r="9" spans="2:8" ht="12">
      <c r="B9" s="77" t="s">
        <v>645</v>
      </c>
      <c r="C9" s="77" t="s">
        <v>315</v>
      </c>
      <c r="D9" s="77" t="s">
        <v>105</v>
      </c>
      <c r="E9" s="151">
        <v>4</v>
      </c>
      <c r="F9" s="151">
        <v>0</v>
      </c>
      <c r="G9" s="151">
        <v>0</v>
      </c>
      <c r="H9" s="151">
        <f aca="true" t="shared" si="0" ref="H9:H71">SUM(E9:G9)</f>
        <v>4</v>
      </c>
    </row>
    <row r="10" spans="2:8" ht="12">
      <c r="B10" s="77" t="s">
        <v>112</v>
      </c>
      <c r="C10" s="77" t="s">
        <v>322</v>
      </c>
      <c r="D10" s="77" t="s">
        <v>113</v>
      </c>
      <c r="E10" s="151">
        <v>6</v>
      </c>
      <c r="F10" s="151">
        <v>0</v>
      </c>
      <c r="G10" s="151">
        <v>0</v>
      </c>
      <c r="H10" s="151">
        <f t="shared" si="0"/>
        <v>6</v>
      </c>
    </row>
    <row r="11" spans="2:8" ht="12">
      <c r="B11" s="77" t="s">
        <v>114</v>
      </c>
      <c r="C11" s="77" t="s">
        <v>323</v>
      </c>
      <c r="D11" s="77" t="s">
        <v>115</v>
      </c>
      <c r="E11" s="151">
        <v>7</v>
      </c>
      <c r="F11" s="151">
        <v>0</v>
      </c>
      <c r="G11" s="151">
        <v>0</v>
      </c>
      <c r="H11" s="151">
        <f t="shared" si="0"/>
        <v>7</v>
      </c>
    </row>
    <row r="12" spans="3:8" ht="12">
      <c r="C12" s="77" t="s">
        <v>324</v>
      </c>
      <c r="D12" s="77" t="s">
        <v>580</v>
      </c>
      <c r="E12" s="151">
        <v>10</v>
      </c>
      <c r="F12" s="151">
        <v>0</v>
      </c>
      <c r="G12" s="151">
        <v>0</v>
      </c>
      <c r="H12" s="151">
        <f t="shared" si="0"/>
        <v>10</v>
      </c>
    </row>
    <row r="13" spans="2:8" ht="12">
      <c r="B13" s="77" t="s">
        <v>570</v>
      </c>
      <c r="C13" s="77" t="s">
        <v>341</v>
      </c>
      <c r="D13" s="77" t="s">
        <v>125</v>
      </c>
      <c r="E13" s="151">
        <v>16</v>
      </c>
      <c r="F13" s="151">
        <v>0</v>
      </c>
      <c r="G13" s="151">
        <v>0</v>
      </c>
      <c r="H13" s="151">
        <f t="shared" si="0"/>
        <v>16</v>
      </c>
    </row>
    <row r="14" spans="3:8" ht="12">
      <c r="C14" s="77" t="s">
        <v>342</v>
      </c>
      <c r="D14" s="77" t="s">
        <v>703</v>
      </c>
      <c r="E14" s="151">
        <v>4</v>
      </c>
      <c r="F14" s="151">
        <v>0</v>
      </c>
      <c r="G14" s="151">
        <v>0</v>
      </c>
      <c r="H14" s="151">
        <f t="shared" si="0"/>
        <v>4</v>
      </c>
    </row>
    <row r="15" spans="3:8" ht="12">
      <c r="C15" s="77" t="s">
        <v>343</v>
      </c>
      <c r="D15" s="77" t="s">
        <v>704</v>
      </c>
      <c r="E15" s="151">
        <v>1</v>
      </c>
      <c r="F15" s="151">
        <v>0</v>
      </c>
      <c r="G15" s="151">
        <v>0</v>
      </c>
      <c r="H15" s="151">
        <f t="shared" si="0"/>
        <v>1</v>
      </c>
    </row>
    <row r="16" spans="3:8" ht="12">
      <c r="C16" s="77" t="s">
        <v>344</v>
      </c>
      <c r="D16" s="77" t="s">
        <v>588</v>
      </c>
      <c r="E16" s="151">
        <v>1</v>
      </c>
      <c r="F16" s="151">
        <v>0</v>
      </c>
      <c r="G16" s="151">
        <v>0</v>
      </c>
      <c r="H16" s="151">
        <f t="shared" si="0"/>
        <v>1</v>
      </c>
    </row>
    <row r="17" spans="3:8" ht="12">
      <c r="C17" s="77" t="s">
        <v>345</v>
      </c>
      <c r="D17" s="77" t="s">
        <v>586</v>
      </c>
      <c r="E17" s="151">
        <v>7</v>
      </c>
      <c r="F17" s="151">
        <v>0</v>
      </c>
      <c r="G17" s="151">
        <v>0</v>
      </c>
      <c r="H17" s="151">
        <f t="shared" si="0"/>
        <v>7</v>
      </c>
    </row>
    <row r="18" spans="2:8" ht="12">
      <c r="B18" s="77" t="s">
        <v>695</v>
      </c>
      <c r="C18" s="77" t="s">
        <v>355</v>
      </c>
      <c r="D18" s="77" t="s">
        <v>591</v>
      </c>
      <c r="E18" s="151">
        <v>1</v>
      </c>
      <c r="F18" s="151">
        <v>0</v>
      </c>
      <c r="G18" s="151">
        <v>0</v>
      </c>
      <c r="H18" s="151">
        <f t="shared" si="0"/>
        <v>1</v>
      </c>
    </row>
    <row r="19" spans="3:8" ht="12">
      <c r="C19" s="77" t="s">
        <v>356</v>
      </c>
      <c r="D19" s="77" t="s">
        <v>722</v>
      </c>
      <c r="E19" s="151">
        <v>13</v>
      </c>
      <c r="F19" s="151">
        <v>0</v>
      </c>
      <c r="G19" s="151">
        <v>0</v>
      </c>
      <c r="H19" s="151">
        <f t="shared" si="0"/>
        <v>13</v>
      </c>
    </row>
    <row r="20" spans="3:8" ht="12">
      <c r="C20" s="77" t="s">
        <v>357</v>
      </c>
      <c r="D20" s="77" t="s">
        <v>705</v>
      </c>
      <c r="E20" s="151">
        <v>3</v>
      </c>
      <c r="F20" s="151">
        <v>0</v>
      </c>
      <c r="G20" s="151">
        <v>0</v>
      </c>
      <c r="H20" s="151">
        <f t="shared" si="0"/>
        <v>3</v>
      </c>
    </row>
    <row r="21" spans="3:8" ht="12">
      <c r="C21" s="77" t="s">
        <v>358</v>
      </c>
      <c r="D21" s="77" t="s">
        <v>706</v>
      </c>
      <c r="E21" s="151">
        <v>11</v>
      </c>
      <c r="F21" s="151">
        <v>0</v>
      </c>
      <c r="G21" s="151">
        <v>0</v>
      </c>
      <c r="H21" s="151">
        <f t="shared" si="0"/>
        <v>11</v>
      </c>
    </row>
    <row r="22" spans="3:8" ht="12">
      <c r="C22" s="77" t="s">
        <v>359</v>
      </c>
      <c r="D22" s="77" t="s">
        <v>723</v>
      </c>
      <c r="E22" s="151">
        <v>11</v>
      </c>
      <c r="F22" s="151">
        <v>0</v>
      </c>
      <c r="G22" s="151">
        <v>0</v>
      </c>
      <c r="H22" s="151">
        <f t="shared" si="0"/>
        <v>11</v>
      </c>
    </row>
    <row r="23" spans="3:8" ht="12">
      <c r="C23" s="77" t="s">
        <v>360</v>
      </c>
      <c r="D23" s="77" t="s">
        <v>707</v>
      </c>
      <c r="E23" s="151">
        <v>3</v>
      </c>
      <c r="F23" s="151">
        <v>0</v>
      </c>
      <c r="G23" s="151">
        <v>0</v>
      </c>
      <c r="H23" s="151">
        <f t="shared" si="0"/>
        <v>3</v>
      </c>
    </row>
    <row r="24" spans="2:8" ht="12">
      <c r="B24" s="77" t="s">
        <v>134</v>
      </c>
      <c r="C24" s="77" t="s">
        <v>368</v>
      </c>
      <c r="D24" s="77" t="s">
        <v>139</v>
      </c>
      <c r="E24" s="151">
        <v>2</v>
      </c>
      <c r="F24" s="151">
        <v>0</v>
      </c>
      <c r="G24" s="151">
        <v>0</v>
      </c>
      <c r="H24" s="151">
        <f t="shared" si="0"/>
        <v>2</v>
      </c>
    </row>
    <row r="25" spans="3:8" ht="12">
      <c r="C25" s="77" t="s">
        <v>369</v>
      </c>
      <c r="D25" s="77" t="s">
        <v>138</v>
      </c>
      <c r="E25" s="151">
        <v>10</v>
      </c>
      <c r="F25" s="151">
        <v>0</v>
      </c>
      <c r="G25" s="151">
        <v>0</v>
      </c>
      <c r="H25" s="151">
        <f t="shared" si="0"/>
        <v>10</v>
      </c>
    </row>
    <row r="26" spans="3:8" ht="12">
      <c r="C26" s="77" t="s">
        <v>370</v>
      </c>
      <c r="D26" s="77" t="s">
        <v>708</v>
      </c>
      <c r="E26" s="151">
        <v>0</v>
      </c>
      <c r="F26" s="151">
        <v>3</v>
      </c>
      <c r="G26" s="151">
        <v>0</v>
      </c>
      <c r="H26" s="151">
        <f t="shared" si="0"/>
        <v>3</v>
      </c>
    </row>
    <row r="27" spans="1:8" ht="12">
      <c r="A27" s="77" t="s">
        <v>17</v>
      </c>
      <c r="E27" s="151">
        <f>SUM(E28:E66)</f>
        <v>197</v>
      </c>
      <c r="F27" s="151">
        <f>SUM(F28:F66)</f>
        <v>8</v>
      </c>
      <c r="G27" s="151">
        <f>SUM(G28:G66)</f>
        <v>31</v>
      </c>
      <c r="H27" s="151">
        <f>SUM(H28:H66)</f>
        <v>236</v>
      </c>
    </row>
    <row r="28" spans="2:8" ht="12">
      <c r="B28" s="77" t="s">
        <v>143</v>
      </c>
      <c r="C28" s="77" t="s">
        <v>379</v>
      </c>
      <c r="D28" s="77" t="s">
        <v>144</v>
      </c>
      <c r="E28" s="151">
        <v>3</v>
      </c>
      <c r="F28" s="151">
        <v>0</v>
      </c>
      <c r="G28" s="151">
        <v>2</v>
      </c>
      <c r="H28" s="151">
        <f t="shared" si="0"/>
        <v>5</v>
      </c>
    </row>
    <row r="29" spans="3:8" ht="12">
      <c r="C29" s="77" t="s">
        <v>380</v>
      </c>
      <c r="D29" s="77" t="s">
        <v>601</v>
      </c>
      <c r="E29" s="151">
        <v>0</v>
      </c>
      <c r="F29" s="151">
        <v>0</v>
      </c>
      <c r="G29" s="151">
        <v>2</v>
      </c>
      <c r="H29" s="151">
        <f t="shared" si="0"/>
        <v>2</v>
      </c>
    </row>
    <row r="30" spans="3:8" ht="12">
      <c r="C30" s="77" t="s">
        <v>382</v>
      </c>
      <c r="D30" s="77" t="s">
        <v>146</v>
      </c>
      <c r="E30" s="151">
        <v>1</v>
      </c>
      <c r="F30" s="151">
        <v>0</v>
      </c>
      <c r="G30" s="151">
        <v>0</v>
      </c>
      <c r="H30" s="151">
        <f t="shared" si="0"/>
        <v>1</v>
      </c>
    </row>
    <row r="31" spans="3:8" ht="12">
      <c r="C31" s="77" t="s">
        <v>384</v>
      </c>
      <c r="D31" s="77" t="s">
        <v>602</v>
      </c>
      <c r="E31" s="151">
        <v>5</v>
      </c>
      <c r="F31" s="151">
        <v>0</v>
      </c>
      <c r="G31" s="151">
        <v>0</v>
      </c>
      <c r="H31" s="151">
        <f t="shared" si="0"/>
        <v>5</v>
      </c>
    </row>
    <row r="32" spans="2:8" ht="12">
      <c r="B32" s="77" t="s">
        <v>149</v>
      </c>
      <c r="C32" s="77" t="s">
        <v>386</v>
      </c>
      <c r="D32" s="77" t="s">
        <v>150</v>
      </c>
      <c r="E32" s="151">
        <v>9</v>
      </c>
      <c r="F32" s="151">
        <v>0</v>
      </c>
      <c r="G32" s="151">
        <v>0</v>
      </c>
      <c r="H32" s="151">
        <f t="shared" si="0"/>
        <v>9</v>
      </c>
    </row>
    <row r="33" spans="2:8" ht="12">
      <c r="B33" s="77" t="s">
        <v>648</v>
      </c>
      <c r="C33" s="77" t="s">
        <v>388</v>
      </c>
      <c r="D33" s="77" t="s">
        <v>152</v>
      </c>
      <c r="E33" s="151">
        <v>0</v>
      </c>
      <c r="F33" s="151">
        <v>0</v>
      </c>
      <c r="G33" s="151">
        <v>4</v>
      </c>
      <c r="H33" s="151">
        <f t="shared" si="0"/>
        <v>4</v>
      </c>
    </row>
    <row r="34" spans="3:8" ht="12">
      <c r="C34" s="77" t="s">
        <v>389</v>
      </c>
      <c r="D34" s="77" t="s">
        <v>153</v>
      </c>
      <c r="E34" s="151">
        <v>21</v>
      </c>
      <c r="F34" s="151">
        <v>0</v>
      </c>
      <c r="G34" s="151">
        <v>0</v>
      </c>
      <c r="H34" s="151">
        <f t="shared" si="0"/>
        <v>21</v>
      </c>
    </row>
    <row r="35" spans="2:8" ht="12">
      <c r="B35" s="77" t="s">
        <v>154</v>
      </c>
      <c r="C35" s="77" t="s">
        <v>392</v>
      </c>
      <c r="D35" s="77" t="s">
        <v>155</v>
      </c>
      <c r="E35" s="151">
        <v>4</v>
      </c>
      <c r="F35" s="151">
        <v>0</v>
      </c>
      <c r="G35" s="151">
        <v>0</v>
      </c>
      <c r="H35" s="151">
        <f t="shared" si="0"/>
        <v>4</v>
      </c>
    </row>
    <row r="36" spans="3:8" ht="12">
      <c r="C36" s="77" t="s">
        <v>393</v>
      </c>
      <c r="D36" s="77" t="s">
        <v>727</v>
      </c>
      <c r="E36" s="151">
        <v>2</v>
      </c>
      <c r="F36" s="151">
        <v>0</v>
      </c>
      <c r="G36" s="151">
        <v>0</v>
      </c>
      <c r="H36" s="151">
        <f t="shared" si="0"/>
        <v>2</v>
      </c>
    </row>
    <row r="37" spans="3:8" ht="12">
      <c r="C37" s="77" t="s">
        <v>394</v>
      </c>
      <c r="D37" s="77" t="s">
        <v>709</v>
      </c>
      <c r="E37" s="151">
        <v>3</v>
      </c>
      <c r="F37" s="151">
        <v>0</v>
      </c>
      <c r="G37" s="151">
        <v>0</v>
      </c>
      <c r="H37" s="151">
        <f t="shared" si="0"/>
        <v>3</v>
      </c>
    </row>
    <row r="38" spans="3:8" ht="12">
      <c r="C38" s="77" t="s">
        <v>395</v>
      </c>
      <c r="D38" s="77" t="s">
        <v>696</v>
      </c>
      <c r="E38" s="151">
        <v>2</v>
      </c>
      <c r="F38" s="151">
        <v>0</v>
      </c>
      <c r="G38" s="151">
        <v>0</v>
      </c>
      <c r="H38" s="151">
        <f t="shared" si="0"/>
        <v>2</v>
      </c>
    </row>
    <row r="39" spans="2:8" ht="12">
      <c r="B39" s="77" t="s">
        <v>157</v>
      </c>
      <c r="C39" s="77" t="s">
        <v>397</v>
      </c>
      <c r="D39" s="77" t="s">
        <v>160</v>
      </c>
      <c r="E39" s="151">
        <v>0</v>
      </c>
      <c r="F39" s="151">
        <v>0</v>
      </c>
      <c r="G39" s="151">
        <v>14</v>
      </c>
      <c r="H39" s="151">
        <f t="shared" si="0"/>
        <v>14</v>
      </c>
    </row>
    <row r="40" spans="3:8" ht="12">
      <c r="C40" s="77" t="s">
        <v>400</v>
      </c>
      <c r="D40" s="77" t="s">
        <v>162</v>
      </c>
      <c r="E40" s="151">
        <v>1</v>
      </c>
      <c r="F40" s="151">
        <v>0</v>
      </c>
      <c r="G40" s="151">
        <v>0</v>
      </c>
      <c r="H40" s="151">
        <f t="shared" si="0"/>
        <v>1</v>
      </c>
    </row>
    <row r="41" spans="3:8" ht="12">
      <c r="C41" s="77" t="s">
        <v>402</v>
      </c>
      <c r="D41" s="77" t="s">
        <v>710</v>
      </c>
      <c r="E41" s="151">
        <v>0</v>
      </c>
      <c r="F41" s="151">
        <v>2</v>
      </c>
      <c r="G41" s="151">
        <v>0</v>
      </c>
      <c r="H41" s="151">
        <f t="shared" si="0"/>
        <v>2</v>
      </c>
    </row>
    <row r="42" spans="3:8" ht="12">
      <c r="C42" s="77" t="s">
        <v>403</v>
      </c>
      <c r="D42" s="77" t="s">
        <v>158</v>
      </c>
      <c r="E42" s="151">
        <v>11</v>
      </c>
      <c r="F42" s="151">
        <v>0</v>
      </c>
      <c r="G42" s="151">
        <v>0</v>
      </c>
      <c r="H42" s="151">
        <f t="shared" si="0"/>
        <v>11</v>
      </c>
    </row>
    <row r="43" spans="2:8" ht="12">
      <c r="B43" s="77" t="s">
        <v>165</v>
      </c>
      <c r="C43" s="77" t="s">
        <v>410</v>
      </c>
      <c r="D43" s="77" t="s">
        <v>170</v>
      </c>
      <c r="E43" s="151">
        <v>5</v>
      </c>
      <c r="F43" s="151">
        <v>0</v>
      </c>
      <c r="G43" s="151">
        <v>0</v>
      </c>
      <c r="H43" s="151">
        <f t="shared" si="0"/>
        <v>5</v>
      </c>
    </row>
    <row r="44" spans="2:8" ht="12">
      <c r="B44" s="77" t="s">
        <v>171</v>
      </c>
      <c r="C44" s="77" t="s">
        <v>412</v>
      </c>
      <c r="D44" s="77" t="s">
        <v>172</v>
      </c>
      <c r="E44" s="151">
        <v>10</v>
      </c>
      <c r="F44" s="151">
        <v>0</v>
      </c>
      <c r="G44" s="151">
        <v>0</v>
      </c>
      <c r="H44" s="151">
        <f t="shared" si="0"/>
        <v>10</v>
      </c>
    </row>
    <row r="45" spans="2:8" ht="12">
      <c r="B45" s="77" t="s">
        <v>697</v>
      </c>
      <c r="C45" s="77" t="s">
        <v>419</v>
      </c>
      <c r="D45" s="77" t="s">
        <v>180</v>
      </c>
      <c r="E45" s="151">
        <v>7</v>
      </c>
      <c r="F45" s="151">
        <v>0</v>
      </c>
      <c r="G45" s="151">
        <v>0</v>
      </c>
      <c r="H45" s="151">
        <f t="shared" si="0"/>
        <v>7</v>
      </c>
    </row>
    <row r="46" spans="2:8" ht="12">
      <c r="B46" s="77" t="s">
        <v>183</v>
      </c>
      <c r="C46" s="77" t="s">
        <v>422</v>
      </c>
      <c r="D46" s="77" t="s">
        <v>188</v>
      </c>
      <c r="E46" s="151">
        <v>0</v>
      </c>
      <c r="F46" s="151">
        <v>0</v>
      </c>
      <c r="G46" s="151">
        <v>2</v>
      </c>
      <c r="H46" s="151">
        <f t="shared" si="0"/>
        <v>2</v>
      </c>
    </row>
    <row r="47" spans="3:8" ht="12">
      <c r="C47" s="77" t="s">
        <v>423</v>
      </c>
      <c r="D47" s="77" t="s">
        <v>184</v>
      </c>
      <c r="E47" s="151">
        <v>7</v>
      </c>
      <c r="F47" s="151">
        <v>0</v>
      </c>
      <c r="G47" s="151">
        <v>0</v>
      </c>
      <c r="H47" s="151">
        <f t="shared" si="0"/>
        <v>7</v>
      </c>
    </row>
    <row r="48" spans="3:8" ht="12">
      <c r="C48" s="77" t="s">
        <v>424</v>
      </c>
      <c r="D48" s="77" t="s">
        <v>185</v>
      </c>
      <c r="E48" s="151">
        <v>9</v>
      </c>
      <c r="F48" s="151">
        <v>0</v>
      </c>
      <c r="G48" s="151">
        <v>0</v>
      </c>
      <c r="H48" s="151">
        <f t="shared" si="0"/>
        <v>9</v>
      </c>
    </row>
    <row r="49" spans="3:8" ht="12">
      <c r="C49" s="77" t="s">
        <v>426</v>
      </c>
      <c r="D49" s="77" t="s">
        <v>186</v>
      </c>
      <c r="E49" s="151">
        <v>2</v>
      </c>
      <c r="F49" s="151">
        <v>0</v>
      </c>
      <c r="G49" s="151">
        <v>0</v>
      </c>
      <c r="H49" s="151">
        <f t="shared" si="0"/>
        <v>2</v>
      </c>
    </row>
    <row r="50" spans="3:8" ht="12">
      <c r="C50" s="77" t="s">
        <v>428</v>
      </c>
      <c r="D50" s="77" t="s">
        <v>698</v>
      </c>
      <c r="E50" s="151">
        <v>4</v>
      </c>
      <c r="F50" s="151">
        <v>0</v>
      </c>
      <c r="G50" s="151">
        <v>0</v>
      </c>
      <c r="H50" s="151">
        <f t="shared" si="0"/>
        <v>4</v>
      </c>
    </row>
    <row r="51" spans="2:8" ht="12">
      <c r="B51" s="77" t="s">
        <v>197</v>
      </c>
      <c r="C51" s="77" t="s">
        <v>434</v>
      </c>
      <c r="D51" s="77" t="s">
        <v>198</v>
      </c>
      <c r="E51" s="151">
        <v>4</v>
      </c>
      <c r="F51" s="151">
        <v>0</v>
      </c>
      <c r="G51" s="151">
        <v>0</v>
      </c>
      <c r="H51" s="151">
        <f t="shared" si="0"/>
        <v>4</v>
      </c>
    </row>
    <row r="52" spans="3:8" ht="12">
      <c r="C52" s="77" t="s">
        <v>435</v>
      </c>
      <c r="D52" s="77" t="s">
        <v>201</v>
      </c>
      <c r="E52" s="151">
        <v>1</v>
      </c>
      <c r="F52" s="151">
        <v>0</v>
      </c>
      <c r="G52" s="151">
        <v>0</v>
      </c>
      <c r="H52" s="151">
        <f t="shared" si="0"/>
        <v>1</v>
      </c>
    </row>
    <row r="53" spans="3:8" ht="12">
      <c r="C53" s="77" t="s">
        <v>436</v>
      </c>
      <c r="D53" s="77" t="s">
        <v>611</v>
      </c>
      <c r="E53" s="151">
        <v>1</v>
      </c>
      <c r="F53" s="151">
        <v>0</v>
      </c>
      <c r="G53" s="151">
        <v>0</v>
      </c>
      <c r="H53" s="151">
        <f t="shared" si="0"/>
        <v>1</v>
      </c>
    </row>
    <row r="54" spans="3:8" ht="12">
      <c r="C54" s="77" t="s">
        <v>437</v>
      </c>
      <c r="D54" s="77" t="s">
        <v>711</v>
      </c>
      <c r="E54" s="151">
        <v>1</v>
      </c>
      <c r="F54" s="151">
        <v>0</v>
      </c>
      <c r="G54" s="151">
        <v>0</v>
      </c>
      <c r="H54" s="151">
        <f t="shared" si="0"/>
        <v>1</v>
      </c>
    </row>
    <row r="55" spans="2:8" ht="12">
      <c r="B55" s="77" t="s">
        <v>202</v>
      </c>
      <c r="C55" s="77" t="s">
        <v>440</v>
      </c>
      <c r="D55" s="77" t="s">
        <v>203</v>
      </c>
      <c r="E55" s="151">
        <v>12</v>
      </c>
      <c r="F55" s="151">
        <v>0</v>
      </c>
      <c r="G55" s="151">
        <v>0</v>
      </c>
      <c r="H55" s="151">
        <f t="shared" si="0"/>
        <v>12</v>
      </c>
    </row>
    <row r="56" spans="3:8" ht="12">
      <c r="C56" s="77" t="s">
        <v>442</v>
      </c>
      <c r="D56" s="77" t="s">
        <v>204</v>
      </c>
      <c r="E56" s="151">
        <v>4</v>
      </c>
      <c r="F56" s="151">
        <v>0</v>
      </c>
      <c r="G56" s="151">
        <v>0</v>
      </c>
      <c r="H56" s="151">
        <f t="shared" si="0"/>
        <v>4</v>
      </c>
    </row>
    <row r="57" spans="3:8" ht="12">
      <c r="C57" s="77" t="s">
        <v>443</v>
      </c>
      <c r="D57" s="77" t="s">
        <v>206</v>
      </c>
      <c r="E57" s="151">
        <v>4</v>
      </c>
      <c r="F57" s="151">
        <v>0</v>
      </c>
      <c r="G57" s="151">
        <v>0</v>
      </c>
      <c r="H57" s="151">
        <f t="shared" si="0"/>
        <v>4</v>
      </c>
    </row>
    <row r="58" spans="3:8" ht="12">
      <c r="C58" s="77" t="s">
        <v>444</v>
      </c>
      <c r="D58" s="77" t="s">
        <v>208</v>
      </c>
      <c r="E58" s="151">
        <v>1</v>
      </c>
      <c r="F58" s="151">
        <v>0</v>
      </c>
      <c r="G58" s="151">
        <v>0</v>
      </c>
      <c r="H58" s="151">
        <f t="shared" si="0"/>
        <v>1</v>
      </c>
    </row>
    <row r="59" spans="3:8" ht="12">
      <c r="C59" s="77" t="s">
        <v>445</v>
      </c>
      <c r="D59" s="77" t="s">
        <v>205</v>
      </c>
      <c r="E59" s="151">
        <v>4</v>
      </c>
      <c r="F59" s="151">
        <v>0</v>
      </c>
      <c r="G59" s="151">
        <v>0</v>
      </c>
      <c r="H59" s="151">
        <f t="shared" si="0"/>
        <v>4</v>
      </c>
    </row>
    <row r="60" spans="3:8" ht="12">
      <c r="C60" s="77" t="s">
        <v>446</v>
      </c>
      <c r="D60" s="77" t="s">
        <v>209</v>
      </c>
      <c r="E60" s="151">
        <v>0</v>
      </c>
      <c r="F60" s="151">
        <v>6</v>
      </c>
      <c r="G60" s="151">
        <v>7</v>
      </c>
      <c r="H60" s="151">
        <f t="shared" si="0"/>
        <v>13</v>
      </c>
    </row>
    <row r="61" spans="2:8" ht="12">
      <c r="B61" s="77" t="s">
        <v>210</v>
      </c>
      <c r="C61" s="77" t="s">
        <v>455</v>
      </c>
      <c r="D61" s="77" t="s">
        <v>211</v>
      </c>
      <c r="E61" s="151">
        <v>31</v>
      </c>
      <c r="F61" s="151">
        <v>0</v>
      </c>
      <c r="G61" s="151">
        <v>0</v>
      </c>
      <c r="H61" s="151">
        <f t="shared" si="0"/>
        <v>31</v>
      </c>
    </row>
    <row r="62" spans="2:8" ht="12">
      <c r="B62" s="77" t="s">
        <v>222</v>
      </c>
      <c r="C62" s="77" t="s">
        <v>462</v>
      </c>
      <c r="D62" s="77" t="s">
        <v>224</v>
      </c>
      <c r="E62" s="151">
        <v>14</v>
      </c>
      <c r="F62" s="151">
        <v>0</v>
      </c>
      <c r="G62" s="151">
        <v>0</v>
      </c>
      <c r="H62" s="151">
        <f t="shared" si="0"/>
        <v>14</v>
      </c>
    </row>
    <row r="63" spans="3:8" ht="12">
      <c r="C63" s="77" t="s">
        <v>463</v>
      </c>
      <c r="D63" s="77" t="s">
        <v>225</v>
      </c>
      <c r="E63" s="151">
        <v>2</v>
      </c>
      <c r="F63" s="151">
        <v>0</v>
      </c>
      <c r="G63" s="151">
        <v>0</v>
      </c>
      <c r="H63" s="151">
        <f t="shared" si="0"/>
        <v>2</v>
      </c>
    </row>
    <row r="64" spans="2:8" ht="12">
      <c r="B64" s="77" t="s">
        <v>226</v>
      </c>
      <c r="C64" s="77" t="s">
        <v>464</v>
      </c>
      <c r="D64" s="77" t="s">
        <v>228</v>
      </c>
      <c r="E64" s="151">
        <v>5</v>
      </c>
      <c r="F64" s="151">
        <v>0</v>
      </c>
      <c r="G64" s="151">
        <v>0</v>
      </c>
      <c r="H64" s="151">
        <f t="shared" si="0"/>
        <v>5</v>
      </c>
    </row>
    <row r="65" spans="3:8" ht="12">
      <c r="C65" s="77" t="s">
        <v>466</v>
      </c>
      <c r="D65" s="77" t="s">
        <v>230</v>
      </c>
      <c r="E65" s="151">
        <v>2</v>
      </c>
      <c r="F65" s="151">
        <v>0</v>
      </c>
      <c r="G65" s="151">
        <v>0</v>
      </c>
      <c r="H65" s="151">
        <f t="shared" si="0"/>
        <v>2</v>
      </c>
    </row>
    <row r="66" spans="3:8" ht="12">
      <c r="C66" s="77" t="s">
        <v>467</v>
      </c>
      <c r="D66" s="77" t="s">
        <v>712</v>
      </c>
      <c r="E66" s="151">
        <v>5</v>
      </c>
      <c r="F66" s="151">
        <v>0</v>
      </c>
      <c r="G66" s="151">
        <v>0</v>
      </c>
      <c r="H66" s="151">
        <f t="shared" si="0"/>
        <v>5</v>
      </c>
    </row>
    <row r="67" spans="1:8" ht="12">
      <c r="A67" s="77" t="s">
        <v>22</v>
      </c>
      <c r="E67" s="151">
        <f>SUM(E68:E71)</f>
        <v>50</v>
      </c>
      <c r="F67" s="151">
        <f>SUM(F68:F71)</f>
        <v>0</v>
      </c>
      <c r="G67" s="151">
        <f>SUM(G68:G71)</f>
        <v>0</v>
      </c>
      <c r="H67" s="151">
        <f>SUM(H68:H71)</f>
        <v>50</v>
      </c>
    </row>
    <row r="68" spans="2:8" ht="12">
      <c r="B68" s="77" t="s">
        <v>699</v>
      </c>
      <c r="C68" s="77" t="s">
        <v>471</v>
      </c>
      <c r="D68" s="77" t="s">
        <v>234</v>
      </c>
      <c r="E68" s="151">
        <v>1</v>
      </c>
      <c r="F68" s="151">
        <v>0</v>
      </c>
      <c r="G68" s="151">
        <v>0</v>
      </c>
      <c r="H68" s="151">
        <f t="shared" si="0"/>
        <v>1</v>
      </c>
    </row>
    <row r="69" spans="3:8" ht="12">
      <c r="C69" s="77" t="s">
        <v>473</v>
      </c>
      <c r="D69" s="77" t="s">
        <v>700</v>
      </c>
      <c r="E69" s="151">
        <v>16</v>
      </c>
      <c r="F69" s="151">
        <v>0</v>
      </c>
      <c r="G69" s="151">
        <v>0</v>
      </c>
      <c r="H69" s="151">
        <f t="shared" si="0"/>
        <v>16</v>
      </c>
    </row>
    <row r="70" spans="3:8" ht="12">
      <c r="C70" s="77" t="s">
        <v>474</v>
      </c>
      <c r="D70" s="77" t="s">
        <v>233</v>
      </c>
      <c r="E70" s="151">
        <v>5</v>
      </c>
      <c r="F70" s="151">
        <v>0</v>
      </c>
      <c r="G70" s="151">
        <v>0</v>
      </c>
      <c r="H70" s="151">
        <f t="shared" si="0"/>
        <v>5</v>
      </c>
    </row>
    <row r="71" spans="2:8" ht="12">
      <c r="B71" s="77" t="s">
        <v>240</v>
      </c>
      <c r="C71" s="77" t="s">
        <v>479</v>
      </c>
      <c r="D71" s="77" t="s">
        <v>241</v>
      </c>
      <c r="E71" s="151">
        <v>28</v>
      </c>
      <c r="F71" s="151">
        <v>0</v>
      </c>
      <c r="G71" s="151">
        <v>0</v>
      </c>
      <c r="H71" s="151">
        <f t="shared" si="0"/>
        <v>28</v>
      </c>
    </row>
    <row r="72" spans="1:8" ht="12">
      <c r="A72" s="77" t="s">
        <v>21</v>
      </c>
      <c r="E72" s="151">
        <f>SUM(E73:E81)</f>
        <v>50</v>
      </c>
      <c r="F72" s="151">
        <f>SUM(F73:F81)</f>
        <v>9</v>
      </c>
      <c r="G72" s="151">
        <f>SUM(G73:G81)</f>
        <v>11</v>
      </c>
      <c r="H72" s="151">
        <f>SUM(H73:H81)</f>
        <v>70</v>
      </c>
    </row>
    <row r="73" spans="2:8" ht="12">
      <c r="B73" s="77" t="s">
        <v>255</v>
      </c>
      <c r="C73" s="77" t="s">
        <v>496</v>
      </c>
      <c r="D73" s="77" t="s">
        <v>256</v>
      </c>
      <c r="E73" s="151">
        <v>0</v>
      </c>
      <c r="F73" s="151">
        <v>0</v>
      </c>
      <c r="G73" s="151">
        <v>7</v>
      </c>
      <c r="H73" s="151">
        <f aca="true" t="shared" si="1" ref="H73:H99">SUM(E73:G73)</f>
        <v>7</v>
      </c>
    </row>
    <row r="74" spans="3:8" ht="12">
      <c r="C74" s="77" t="s">
        <v>501</v>
      </c>
      <c r="D74" s="77" t="s">
        <v>256</v>
      </c>
      <c r="E74" s="151">
        <v>6</v>
      </c>
      <c r="F74" s="151">
        <v>0</v>
      </c>
      <c r="G74" s="151">
        <v>0</v>
      </c>
      <c r="H74" s="151">
        <f t="shared" si="1"/>
        <v>6</v>
      </c>
    </row>
    <row r="75" spans="3:8" ht="12">
      <c r="C75" s="77" t="s">
        <v>502</v>
      </c>
      <c r="D75" s="77" t="s">
        <v>701</v>
      </c>
      <c r="E75" s="151">
        <v>5</v>
      </c>
      <c r="F75" s="151">
        <v>0</v>
      </c>
      <c r="G75" s="151">
        <v>0</v>
      </c>
      <c r="H75" s="151">
        <f t="shared" si="1"/>
        <v>5</v>
      </c>
    </row>
    <row r="76" spans="2:8" ht="12">
      <c r="B76" s="77" t="s">
        <v>702</v>
      </c>
      <c r="C76" s="77" t="s">
        <v>503</v>
      </c>
      <c r="D76" s="77" t="s">
        <v>260</v>
      </c>
      <c r="E76" s="151">
        <v>19</v>
      </c>
      <c r="F76" s="151">
        <v>0</v>
      </c>
      <c r="G76" s="151">
        <v>0</v>
      </c>
      <c r="H76" s="151">
        <f t="shared" si="1"/>
        <v>19</v>
      </c>
    </row>
    <row r="77" spans="3:8" ht="12">
      <c r="C77" s="77" t="s">
        <v>506</v>
      </c>
      <c r="D77" s="77" t="s">
        <v>261</v>
      </c>
      <c r="E77" s="151">
        <v>8</v>
      </c>
      <c r="F77" s="151">
        <v>0</v>
      </c>
      <c r="G77" s="151">
        <v>4</v>
      </c>
      <c r="H77" s="151">
        <f t="shared" si="1"/>
        <v>12</v>
      </c>
    </row>
    <row r="78" spans="2:8" ht="12">
      <c r="B78" s="77" t="s">
        <v>262</v>
      </c>
      <c r="C78" s="77" t="s">
        <v>507</v>
      </c>
      <c r="D78" s="77" t="s">
        <v>728</v>
      </c>
      <c r="E78" s="151">
        <v>0</v>
      </c>
      <c r="F78" s="151">
        <v>1</v>
      </c>
      <c r="G78" s="151">
        <v>0</v>
      </c>
      <c r="H78" s="151">
        <f t="shared" si="1"/>
        <v>1</v>
      </c>
    </row>
    <row r="79" spans="3:8" ht="12">
      <c r="C79" s="77" t="s">
        <v>508</v>
      </c>
      <c r="D79" s="77" t="s">
        <v>713</v>
      </c>
      <c r="E79" s="151">
        <v>0</v>
      </c>
      <c r="F79" s="151">
        <v>1</v>
      </c>
      <c r="G79" s="151">
        <v>0</v>
      </c>
      <c r="H79" s="151">
        <f t="shared" si="1"/>
        <v>1</v>
      </c>
    </row>
    <row r="80" spans="3:8" ht="12">
      <c r="C80" s="77" t="s">
        <v>510</v>
      </c>
      <c r="D80" s="77" t="s">
        <v>714</v>
      </c>
      <c r="E80" s="151">
        <v>0</v>
      </c>
      <c r="F80" s="151">
        <v>7</v>
      </c>
      <c r="G80" s="151">
        <v>0</v>
      </c>
      <c r="H80" s="151">
        <f t="shared" si="1"/>
        <v>7</v>
      </c>
    </row>
    <row r="81" spans="3:8" ht="12">
      <c r="C81" s="77" t="s">
        <v>512</v>
      </c>
      <c r="D81" s="77" t="s">
        <v>263</v>
      </c>
      <c r="E81" s="151">
        <v>12</v>
      </c>
      <c r="F81" s="151">
        <v>0</v>
      </c>
      <c r="G81" s="151">
        <v>0</v>
      </c>
      <c r="H81" s="151">
        <f t="shared" si="1"/>
        <v>12</v>
      </c>
    </row>
    <row r="82" spans="1:8" ht="12">
      <c r="A82" s="77" t="s">
        <v>20</v>
      </c>
      <c r="E82" s="151">
        <f>SUM(E83:E92)</f>
        <v>44</v>
      </c>
      <c r="F82" s="151">
        <f>SUM(F83:F92)</f>
        <v>0</v>
      </c>
      <c r="G82" s="151">
        <f>SUM(G83:G92)</f>
        <v>0</v>
      </c>
      <c r="H82" s="151">
        <f>SUM(H83:H92)</f>
        <v>44</v>
      </c>
    </row>
    <row r="83" spans="2:8" ht="12">
      <c r="B83" s="77" t="s">
        <v>266</v>
      </c>
      <c r="C83" s="77" t="s">
        <v>517</v>
      </c>
      <c r="D83" s="77" t="s">
        <v>267</v>
      </c>
      <c r="E83" s="151">
        <v>2</v>
      </c>
      <c r="F83" s="151">
        <v>0</v>
      </c>
      <c r="G83" s="151">
        <v>0</v>
      </c>
      <c r="H83" s="151">
        <f t="shared" si="1"/>
        <v>2</v>
      </c>
    </row>
    <row r="84" spans="3:8" ht="12">
      <c r="C84" s="77" t="s">
        <v>520</v>
      </c>
      <c r="D84" s="77" t="s">
        <v>274</v>
      </c>
      <c r="E84" s="151">
        <v>6</v>
      </c>
      <c r="F84" s="151">
        <v>0</v>
      </c>
      <c r="G84" s="151">
        <v>0</v>
      </c>
      <c r="H84" s="151">
        <f t="shared" si="1"/>
        <v>6</v>
      </c>
    </row>
    <row r="85" spans="3:8" ht="12">
      <c r="C85" s="77" t="s">
        <v>523</v>
      </c>
      <c r="D85" s="77" t="s">
        <v>268</v>
      </c>
      <c r="E85" s="151">
        <v>1</v>
      </c>
      <c r="F85" s="151">
        <v>0</v>
      </c>
      <c r="G85" s="151">
        <v>0</v>
      </c>
      <c r="H85" s="151">
        <f t="shared" si="1"/>
        <v>1</v>
      </c>
    </row>
    <row r="86" spans="3:8" ht="12">
      <c r="C86" s="77" t="s">
        <v>525</v>
      </c>
      <c r="D86" s="77" t="s">
        <v>269</v>
      </c>
      <c r="E86" s="151">
        <v>2</v>
      </c>
      <c r="F86" s="151">
        <v>0</v>
      </c>
      <c r="G86" s="151">
        <v>0</v>
      </c>
      <c r="H86" s="151">
        <f t="shared" si="1"/>
        <v>2</v>
      </c>
    </row>
    <row r="87" spans="2:8" ht="12">
      <c r="B87" s="77" t="s">
        <v>276</v>
      </c>
      <c r="C87" s="77" t="s">
        <v>527</v>
      </c>
      <c r="D87" s="77" t="s">
        <v>280</v>
      </c>
      <c r="E87" s="151">
        <v>1</v>
      </c>
      <c r="F87" s="151">
        <v>0</v>
      </c>
      <c r="G87" s="151">
        <v>0</v>
      </c>
      <c r="H87" s="151">
        <f t="shared" si="1"/>
        <v>1</v>
      </c>
    </row>
    <row r="88" spans="3:8" ht="12">
      <c r="C88" s="77" t="s">
        <v>528</v>
      </c>
      <c r="D88" s="77" t="s">
        <v>283</v>
      </c>
      <c r="E88" s="151">
        <v>14</v>
      </c>
      <c r="F88" s="151">
        <v>0</v>
      </c>
      <c r="G88" s="151">
        <v>0</v>
      </c>
      <c r="H88" s="151">
        <f t="shared" si="1"/>
        <v>14</v>
      </c>
    </row>
    <row r="89" spans="3:8" ht="12">
      <c r="C89" s="77" t="s">
        <v>529</v>
      </c>
      <c r="D89" s="77" t="s">
        <v>281</v>
      </c>
      <c r="E89" s="151">
        <v>2</v>
      </c>
      <c r="F89" s="151">
        <v>0</v>
      </c>
      <c r="G89" s="151">
        <v>0</v>
      </c>
      <c r="H89" s="151">
        <f t="shared" si="1"/>
        <v>2</v>
      </c>
    </row>
    <row r="90" spans="3:8" ht="12">
      <c r="C90" s="77" t="s">
        <v>530</v>
      </c>
      <c r="D90" s="77" t="s">
        <v>284</v>
      </c>
      <c r="E90" s="151">
        <v>6</v>
      </c>
      <c r="F90" s="151">
        <v>0</v>
      </c>
      <c r="G90" s="151">
        <v>0</v>
      </c>
      <c r="H90" s="151">
        <f t="shared" si="1"/>
        <v>6</v>
      </c>
    </row>
    <row r="91" spans="2:8" ht="12">
      <c r="B91" s="77" t="s">
        <v>288</v>
      </c>
      <c r="C91" s="77" t="s">
        <v>545</v>
      </c>
      <c r="D91" s="77" t="s">
        <v>289</v>
      </c>
      <c r="E91" s="151">
        <v>4</v>
      </c>
      <c r="F91" s="151">
        <v>0</v>
      </c>
      <c r="G91" s="151">
        <v>0</v>
      </c>
      <c r="H91" s="151">
        <f t="shared" si="1"/>
        <v>4</v>
      </c>
    </row>
    <row r="92" spans="3:8" ht="12">
      <c r="C92" s="77" t="s">
        <v>546</v>
      </c>
      <c r="D92" s="77" t="s">
        <v>290</v>
      </c>
      <c r="E92" s="151">
        <v>6</v>
      </c>
      <c r="F92" s="151">
        <v>0</v>
      </c>
      <c r="G92" s="151">
        <v>0</v>
      </c>
      <c r="H92" s="151">
        <f t="shared" si="1"/>
        <v>6</v>
      </c>
    </row>
    <row r="93" spans="1:8" ht="12">
      <c r="A93" s="77" t="s">
        <v>0</v>
      </c>
      <c r="E93" s="151">
        <f>SUM(E94:E97)</f>
        <v>9</v>
      </c>
      <c r="F93" s="151">
        <f>SUM(F94:F97)</f>
        <v>0</v>
      </c>
      <c r="G93" s="151">
        <f>SUM(G94:G97)</f>
        <v>4</v>
      </c>
      <c r="H93" s="151">
        <f>SUM(H94:H97)</f>
        <v>13</v>
      </c>
    </row>
    <row r="94" spans="2:8" ht="12">
      <c r="B94" s="77" t="s">
        <v>0</v>
      </c>
      <c r="C94" s="77" t="s">
        <v>555</v>
      </c>
      <c r="D94" s="77" t="s">
        <v>715</v>
      </c>
      <c r="E94" s="151">
        <v>3</v>
      </c>
      <c r="F94" s="151">
        <v>0</v>
      </c>
      <c r="G94" s="151">
        <v>0</v>
      </c>
      <c r="H94" s="151">
        <f t="shared" si="1"/>
        <v>3</v>
      </c>
    </row>
    <row r="95" spans="3:8" ht="12">
      <c r="C95" s="77" t="s">
        <v>556</v>
      </c>
      <c r="D95" s="77" t="s">
        <v>716</v>
      </c>
      <c r="E95" s="151">
        <v>3</v>
      </c>
      <c r="F95" s="151">
        <v>0</v>
      </c>
      <c r="G95" s="151">
        <v>0</v>
      </c>
      <c r="H95" s="151">
        <f t="shared" si="1"/>
        <v>3</v>
      </c>
    </row>
    <row r="96" spans="3:8" ht="12">
      <c r="C96" s="77" t="s">
        <v>557</v>
      </c>
      <c r="D96" s="77" t="s">
        <v>717</v>
      </c>
      <c r="E96" s="151">
        <v>3</v>
      </c>
      <c r="F96" s="151">
        <v>0</v>
      </c>
      <c r="G96" s="151">
        <v>0</v>
      </c>
      <c r="H96" s="151">
        <f t="shared" si="1"/>
        <v>3</v>
      </c>
    </row>
    <row r="97" spans="3:8" ht="12">
      <c r="C97" s="77" t="s">
        <v>559</v>
      </c>
      <c r="D97" s="77" t="s">
        <v>301</v>
      </c>
      <c r="E97" s="151">
        <v>0</v>
      </c>
      <c r="F97" s="151">
        <v>0</v>
      </c>
      <c r="G97" s="151">
        <v>4</v>
      </c>
      <c r="H97" s="151">
        <f t="shared" si="1"/>
        <v>4</v>
      </c>
    </row>
    <row r="98" spans="1:8" ht="12">
      <c r="A98" s="77" t="s">
        <v>19</v>
      </c>
      <c r="E98" s="151">
        <v>9</v>
      </c>
      <c r="F98" s="151">
        <v>0</v>
      </c>
      <c r="G98" s="151">
        <v>4</v>
      </c>
      <c r="H98" s="151">
        <f t="shared" si="1"/>
        <v>13</v>
      </c>
    </row>
    <row r="99" spans="2:8" ht="12">
      <c r="B99" s="77" t="s">
        <v>646</v>
      </c>
      <c r="C99" s="77" t="s">
        <v>560</v>
      </c>
      <c r="D99" s="77" t="s">
        <v>302</v>
      </c>
      <c r="E99" s="151">
        <v>106</v>
      </c>
      <c r="F99" s="151">
        <v>0</v>
      </c>
      <c r="G99" s="151">
        <v>0</v>
      </c>
      <c r="H99" s="151">
        <f t="shared" si="1"/>
        <v>106</v>
      </c>
    </row>
  </sheetData>
  <sheetProtection/>
  <printOptions/>
  <pageMargins left="0.5" right="0.5" top="0.6" bottom="0.75" header="0.3" footer="0.3"/>
  <pageSetup horizontalDpi="600" verticalDpi="600" orientation="portrait" r:id="rId1"/>
  <headerFooter>
    <oddFooter>&amp;C- &amp;P+15 -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8"/>
  <sheetViews>
    <sheetView showGridLines="0" zoomScalePageLayoutView="0" workbookViewId="0" topLeftCell="A1">
      <selection activeCell="A1" sqref="A1"/>
    </sheetView>
  </sheetViews>
  <sheetFormatPr defaultColWidth="4.83203125" defaultRowHeight="12.75"/>
  <cols>
    <col min="1" max="1" width="2.5" style="82" customWidth="1"/>
    <col min="2" max="2" width="17.5" style="82" customWidth="1"/>
    <col min="3" max="8" width="11.66015625" style="82" customWidth="1"/>
    <col min="9" max="9" width="6.33203125" style="82" customWidth="1"/>
    <col min="10" max="10" width="4.83203125" style="82" customWidth="1"/>
    <col min="11" max="11" width="6.33203125" style="82" customWidth="1"/>
    <col min="12" max="12" width="6.66015625" style="82" customWidth="1"/>
    <col min="13" max="250" width="4.83203125" style="82" customWidth="1"/>
    <col min="251" max="16384" width="4.83203125" style="82" customWidth="1"/>
  </cols>
  <sheetData>
    <row r="1" spans="1:8" ht="12">
      <c r="A1" s="93" t="s">
        <v>45</v>
      </c>
      <c r="B1" s="93"/>
      <c r="C1" s="93"/>
      <c r="D1" s="93"/>
      <c r="E1" s="93"/>
      <c r="F1" s="93"/>
      <c r="G1" s="93"/>
      <c r="H1" s="93"/>
    </row>
    <row r="2" spans="1:8" ht="12">
      <c r="A2" s="93"/>
      <c r="B2" s="93"/>
      <c r="C2" s="93"/>
      <c r="D2" s="93"/>
      <c r="E2" s="93"/>
      <c r="F2" s="93"/>
      <c r="G2" s="93"/>
      <c r="H2" s="93"/>
    </row>
    <row r="3" spans="1:8" ht="12">
      <c r="A3" s="93" t="s">
        <v>24</v>
      </c>
      <c r="B3" s="93"/>
      <c r="C3" s="93"/>
      <c r="D3" s="93"/>
      <c r="E3" s="93"/>
      <c r="F3" s="93"/>
      <c r="G3" s="93"/>
      <c r="H3" s="93"/>
    </row>
    <row r="5" spans="1:8" ht="12.75" customHeight="1">
      <c r="A5" s="94" t="s">
        <v>93</v>
      </c>
      <c r="B5" s="93"/>
      <c r="C5" s="93"/>
      <c r="D5" s="93"/>
      <c r="E5" s="93"/>
      <c r="F5" s="93"/>
      <c r="G5" s="93"/>
      <c r="H5" s="93"/>
    </row>
    <row r="6" spans="1:8" ht="12.75" customHeight="1">
      <c r="A6" s="94" t="s">
        <v>97</v>
      </c>
      <c r="B6" s="93"/>
      <c r="C6" s="93"/>
      <c r="D6" s="93"/>
      <c r="E6" s="93"/>
      <c r="F6" s="93"/>
      <c r="G6" s="93"/>
      <c r="H6" s="93"/>
    </row>
    <row r="7" spans="3:7" ht="48.75" customHeight="1">
      <c r="C7" s="92" t="s">
        <v>80</v>
      </c>
      <c r="D7" s="91" t="s">
        <v>92</v>
      </c>
      <c r="E7" s="91" t="s">
        <v>91</v>
      </c>
      <c r="F7" s="91" t="s">
        <v>19</v>
      </c>
      <c r="G7" s="91" t="s">
        <v>90</v>
      </c>
    </row>
    <row r="8" spans="3:7" ht="9.75" customHeight="1">
      <c r="C8" s="92" t="s">
        <v>79</v>
      </c>
      <c r="D8" s="91" t="s">
        <v>89</v>
      </c>
      <c r="E8" s="91" t="s">
        <v>89</v>
      </c>
      <c r="F8" s="91" t="s">
        <v>89</v>
      </c>
      <c r="G8" s="91" t="s">
        <v>89</v>
      </c>
    </row>
    <row r="9" spans="1:8" ht="9.75" customHeight="1">
      <c r="A9" s="90"/>
      <c r="C9" s="89" t="s">
        <v>88</v>
      </c>
      <c r="D9" s="88" t="s">
        <v>87</v>
      </c>
      <c r="E9" s="88" t="s">
        <v>87</v>
      </c>
      <c r="F9" s="88" t="s">
        <v>86</v>
      </c>
      <c r="G9" s="88" t="s">
        <v>86</v>
      </c>
      <c r="H9" s="88" t="s">
        <v>1</v>
      </c>
    </row>
    <row r="10" spans="1:8" ht="9.75" customHeight="1">
      <c r="A10" s="90"/>
      <c r="C10" s="89"/>
      <c r="D10" s="88"/>
      <c r="E10" s="88"/>
      <c r="F10" s="88"/>
      <c r="G10" s="88"/>
      <c r="H10" s="88"/>
    </row>
    <row r="11" spans="2:8" ht="12">
      <c r="B11" s="86" t="s">
        <v>12</v>
      </c>
      <c r="C11" s="85">
        <v>3382</v>
      </c>
      <c r="D11" s="85">
        <v>101</v>
      </c>
      <c r="E11" s="85">
        <v>151</v>
      </c>
      <c r="F11" s="85">
        <v>0</v>
      </c>
      <c r="G11" s="84">
        <v>0</v>
      </c>
      <c r="H11" s="84">
        <f>SUM(C11:G11)</f>
        <v>3634</v>
      </c>
    </row>
    <row r="12" spans="2:8" ht="12">
      <c r="B12" s="86" t="s">
        <v>13</v>
      </c>
      <c r="C12" s="85">
        <v>10</v>
      </c>
      <c r="D12" s="85">
        <v>157</v>
      </c>
      <c r="E12" s="85">
        <v>444</v>
      </c>
      <c r="F12" s="85">
        <v>0</v>
      </c>
      <c r="G12" s="84">
        <v>0</v>
      </c>
      <c r="H12" s="84">
        <f>SUM(C12:G12)</f>
        <v>611</v>
      </c>
    </row>
    <row r="13" spans="2:8" ht="12">
      <c r="B13" s="86" t="s">
        <v>4</v>
      </c>
      <c r="C13" s="85">
        <v>2</v>
      </c>
      <c r="D13" s="85">
        <v>89</v>
      </c>
      <c r="E13" s="85">
        <v>712</v>
      </c>
      <c r="F13" s="85">
        <v>0</v>
      </c>
      <c r="G13" s="84">
        <v>0</v>
      </c>
      <c r="H13" s="84">
        <f>SUM(C13:G13)</f>
        <v>803</v>
      </c>
    </row>
    <row r="14" spans="2:8" ht="12">
      <c r="B14" s="86" t="s">
        <v>5</v>
      </c>
      <c r="C14" s="85">
        <v>0</v>
      </c>
      <c r="D14" s="85">
        <v>13</v>
      </c>
      <c r="E14" s="85">
        <v>13</v>
      </c>
      <c r="F14" s="85">
        <v>24</v>
      </c>
      <c r="G14" s="84">
        <v>0</v>
      </c>
      <c r="H14" s="84">
        <f>SUM(C14:G14)</f>
        <v>50</v>
      </c>
    </row>
    <row r="15" spans="2:8" ht="12">
      <c r="B15" s="86" t="s">
        <v>56</v>
      </c>
      <c r="C15" s="85">
        <v>19</v>
      </c>
      <c r="D15" s="85">
        <v>29</v>
      </c>
      <c r="E15" s="85">
        <v>2</v>
      </c>
      <c r="F15" s="85">
        <v>0</v>
      </c>
      <c r="G15" s="84">
        <v>0</v>
      </c>
      <c r="H15" s="84">
        <f>SUM(C15:G15)</f>
        <v>50</v>
      </c>
    </row>
    <row r="16" spans="1:8" ht="12">
      <c r="A16" s="157" t="s">
        <v>85</v>
      </c>
      <c r="B16" s="157"/>
      <c r="C16" s="85">
        <f aca="true" t="shared" si="0" ref="C16:H16">SUM(C11:C15)</f>
        <v>3413</v>
      </c>
      <c r="D16" s="85">
        <f t="shared" si="0"/>
        <v>389</v>
      </c>
      <c r="E16" s="85">
        <f t="shared" si="0"/>
        <v>1322</v>
      </c>
      <c r="F16" s="85">
        <f t="shared" si="0"/>
        <v>24</v>
      </c>
      <c r="G16" s="85">
        <f t="shared" si="0"/>
        <v>0</v>
      </c>
      <c r="H16" s="85">
        <f t="shared" si="0"/>
        <v>5148</v>
      </c>
    </row>
    <row r="17" spans="2:8" ht="12">
      <c r="B17" s="86"/>
      <c r="C17" s="85"/>
      <c r="D17" s="85"/>
      <c r="E17" s="85"/>
      <c r="F17" s="85"/>
      <c r="G17" s="85"/>
      <c r="H17" s="85"/>
    </row>
    <row r="18" spans="2:8" ht="12">
      <c r="B18" s="86" t="s">
        <v>6</v>
      </c>
      <c r="C18" s="85">
        <v>0</v>
      </c>
      <c r="D18" s="84">
        <v>0</v>
      </c>
      <c r="E18" s="84">
        <v>0</v>
      </c>
      <c r="F18" s="84">
        <f>373-1</f>
        <v>372</v>
      </c>
      <c r="G18" s="84">
        <f>195-1</f>
        <v>194</v>
      </c>
      <c r="H18" s="84">
        <f>SUM(C18:G18)</f>
        <v>566</v>
      </c>
    </row>
    <row r="19" spans="2:8" ht="12">
      <c r="B19" s="86" t="s">
        <v>58</v>
      </c>
      <c r="C19" s="85">
        <v>0</v>
      </c>
      <c r="D19" s="84">
        <v>0</v>
      </c>
      <c r="E19" s="84">
        <v>0</v>
      </c>
      <c r="F19" s="84">
        <f>1+10</f>
        <v>11</v>
      </c>
      <c r="G19" s="84">
        <f>1+8</f>
        <v>9</v>
      </c>
      <c r="H19" s="84">
        <f>SUM(C19:G19)</f>
        <v>20</v>
      </c>
    </row>
    <row r="20" spans="2:8" ht="12">
      <c r="B20" s="86" t="s">
        <v>59</v>
      </c>
      <c r="C20" s="85">
        <v>0</v>
      </c>
      <c r="D20" s="84">
        <v>0</v>
      </c>
      <c r="E20" s="84">
        <v>0</v>
      </c>
      <c r="F20" s="84">
        <v>30</v>
      </c>
      <c r="G20" s="84">
        <v>16</v>
      </c>
      <c r="H20" s="84">
        <f>SUM(C20:G20)</f>
        <v>46</v>
      </c>
    </row>
    <row r="21" spans="1:11" ht="12">
      <c r="A21" s="157" t="s">
        <v>57</v>
      </c>
      <c r="B21" s="157"/>
      <c r="C21" s="85">
        <f aca="true" t="shared" si="1" ref="C21:H21">SUM(C18:C20)</f>
        <v>0</v>
      </c>
      <c r="D21" s="85">
        <f t="shared" si="1"/>
        <v>0</v>
      </c>
      <c r="E21" s="85">
        <f t="shared" si="1"/>
        <v>0</v>
      </c>
      <c r="F21" s="85">
        <f t="shared" si="1"/>
        <v>413</v>
      </c>
      <c r="G21" s="85">
        <f t="shared" si="1"/>
        <v>219</v>
      </c>
      <c r="H21" s="85">
        <f t="shared" si="1"/>
        <v>632</v>
      </c>
      <c r="I21" s="85"/>
      <c r="K21" s="87"/>
    </row>
    <row r="22" spans="2:8" ht="12">
      <c r="B22" s="86"/>
      <c r="C22" s="85"/>
      <c r="D22" s="85"/>
      <c r="E22" s="85"/>
      <c r="F22" s="85"/>
      <c r="G22" s="85"/>
      <c r="H22" s="85"/>
    </row>
    <row r="23" spans="1:8" ht="12">
      <c r="A23" s="157" t="s">
        <v>1</v>
      </c>
      <c r="B23" s="157"/>
      <c r="C23" s="84">
        <f aca="true" t="shared" si="2" ref="C23:H23">C21+C16</f>
        <v>3413</v>
      </c>
      <c r="D23" s="84">
        <f t="shared" si="2"/>
        <v>389</v>
      </c>
      <c r="E23" s="84">
        <f t="shared" si="2"/>
        <v>1322</v>
      </c>
      <c r="F23" s="84">
        <f t="shared" si="2"/>
        <v>437</v>
      </c>
      <c r="G23" s="84">
        <f t="shared" si="2"/>
        <v>219</v>
      </c>
      <c r="H23" s="84">
        <f t="shared" si="2"/>
        <v>5780</v>
      </c>
    </row>
    <row r="24" spans="3:8" ht="12">
      <c r="C24" s="83"/>
      <c r="D24" s="83"/>
      <c r="E24" s="83"/>
      <c r="F24" s="83"/>
      <c r="G24" s="83"/>
      <c r="H24" s="83"/>
    </row>
    <row r="28" spans="11:12" ht="12">
      <c r="K28" s="95"/>
      <c r="L28" s="95"/>
    </row>
  </sheetData>
  <sheetProtection/>
  <mergeCells count="3">
    <mergeCell ref="A16:B16"/>
    <mergeCell ref="A21:B21"/>
    <mergeCell ref="A23:B23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Linda Louise Thomas</cp:lastModifiedBy>
  <cp:lastPrinted>2008-09-16T16:14:25Z</cp:lastPrinted>
  <dcterms:created xsi:type="dcterms:W3CDTF">2008-03-03T21:40:33Z</dcterms:created>
  <dcterms:modified xsi:type="dcterms:W3CDTF">2008-09-16T18:13:10Z</dcterms:modified>
  <cp:category/>
  <cp:version/>
  <cp:contentType/>
  <cp:contentStatus/>
</cp:coreProperties>
</file>