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50" windowWidth="19170" windowHeight="5895" tabRatio="662" activeTab="0"/>
  </bookViews>
  <sheets>
    <sheet name="Tbl Contents" sheetId="1" r:id="rId1"/>
    <sheet name="Tbl 1" sheetId="2" r:id="rId2"/>
    <sheet name="2-All_ Ethnic" sheetId="3" r:id="rId3"/>
    <sheet name="3-Department" sheetId="4" r:id="rId4"/>
    <sheet name="4-Sequence" sheetId="5" r:id="rId5"/>
    <sheet name="5-New  Ethnic" sheetId="6" r:id="rId6"/>
    <sheet name="6-New Ugrad " sheetId="7" r:id="rId7"/>
    <sheet name="7- Grad" sheetId="8" r:id="rId8"/>
    <sheet name="8-New_Cl_Adm" sheetId="9" r:id="rId9"/>
  </sheets>
  <externalReferences>
    <externalReference r:id="rId12"/>
  </externalReferences>
  <definedNames>
    <definedName name="all">#REF!</definedName>
    <definedName name="HTML_CodePage" hidden="1">1252</definedName>
    <definedName name="HTML_Control" localSheetId="3" hidden="1">{"'NewClAdm'!$A$1:$H$50"}</definedName>
    <definedName name="HTML_Control" localSheetId="5" hidden="1">{"'NewClAdm'!$A$1:$H$50"}</definedName>
    <definedName name="HTML_Control" localSheetId="6" hidden="1">{"'NewClAdm'!$A$1:$H$50"}</definedName>
    <definedName name="HTML_Control" localSheetId="8" hidden="1">{"'NewClAdm'!$A$1:$H$50"}</definedName>
    <definedName name="HTML_Control" hidden="1">{"'NewClAdm'!$A$1:$H$50"}</definedName>
    <definedName name="HTML_Control2" localSheetId="3" hidden="1">{"'NewClAdm'!$A$1:$H$50"}</definedName>
    <definedName name="HTML_Control2" localSheetId="5" hidden="1">{"'NewClAdm'!$A$1:$H$50"}</definedName>
    <definedName name="HTML_Control2" localSheetId="6" hidden="1">{"'NewClAdm'!$A$1:$H$50"}</definedName>
    <definedName name="HTML_Control2" hidden="1">{"'NewClAdm'!$A$1:$H$50"}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"E:\PPSISWeb\Facts\1998\Book\NewAdmissions.asp"</definedName>
    <definedName name="HTML_PathTemplate" hidden="1">"E:\PPSISWeb\Facts\1998\Book\XLSFACT.asp"</definedName>
    <definedName name="new">#REF!</definedName>
    <definedName name="_xlnm.Print_Area" localSheetId="2">'2-All_ Ethnic'!$A$1:$M$43</definedName>
    <definedName name="_xlnm.Print_Area" localSheetId="3">'3-Department'!$A$1:$O$60</definedName>
    <definedName name="_xlnm.Print_Area" localSheetId="5">'5-New  Ethnic'!$A$1:$M$45</definedName>
    <definedName name="_xlnm.Print_Area" localSheetId="6">'6-New Ugrad '!$A$1:$M$193</definedName>
    <definedName name="_xlnm.Print_Area" localSheetId="7">'7- Grad'!$A$1:$H$96</definedName>
    <definedName name="_xlnm.Print_Area" localSheetId="8">'8-New_Cl_Adm'!$A$1:$H$23</definedName>
    <definedName name="_xlnm.Print_Area" localSheetId="1">'Tbl 1'!$A$1:$M$39</definedName>
    <definedName name="_xlnm.Print_Area" localSheetId="0">'Tbl Contents'!$A$1:$E$42</definedName>
    <definedName name="_xlnm.Print_Titles" localSheetId="3">'3-Department'!$1:$5</definedName>
    <definedName name="_xlnm.Print_Titles" localSheetId="4">'4-Sequence'!$1:$5</definedName>
    <definedName name="_xlnm.Print_Titles" localSheetId="6">'6-New Ugrad '!$1:$6</definedName>
    <definedName name="_xlnm.Print_Titles" localSheetId="7">'7- Grad'!$1:$5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<sst xmlns="http://schemas.openxmlformats.org/spreadsheetml/2006/main" count="1386" uniqueCount="671">
  <si>
    <t>Table 1</t>
  </si>
  <si>
    <t>Full-Time*</t>
  </si>
  <si>
    <t>Part-Time</t>
  </si>
  <si>
    <t>Male</t>
  </si>
  <si>
    <t>Female</t>
  </si>
  <si>
    <t>Total</t>
  </si>
  <si>
    <t>Unclassified</t>
  </si>
  <si>
    <t>Masters</t>
  </si>
  <si>
    <t>Doctoral</t>
  </si>
  <si>
    <t>Senior</t>
  </si>
  <si>
    <t>Junior</t>
  </si>
  <si>
    <t>Sophomore</t>
  </si>
  <si>
    <t>Certificate</t>
  </si>
  <si>
    <t>Freshman</t>
  </si>
  <si>
    <t>Hours</t>
  </si>
  <si>
    <t>Illinois State University</t>
  </si>
  <si>
    <t>University Total</t>
  </si>
  <si>
    <t>Graduate Total</t>
  </si>
  <si>
    <t>Undergraduate Total</t>
  </si>
  <si>
    <t>* Full Time is based on 12 credit hours for undergraduates; 9 credit hours for graduate students</t>
  </si>
  <si>
    <t>All On Campus Students by Class, Gender, Full/Part Time and Credit Hours</t>
  </si>
  <si>
    <t>On Campus</t>
  </si>
  <si>
    <t>Enrollment Reports</t>
  </si>
  <si>
    <t>TABLE OF CONTENTS</t>
  </si>
  <si>
    <t>ALL STUDENTS</t>
  </si>
  <si>
    <t>Table 2</t>
  </si>
  <si>
    <t>By Racial/Ethnic Designation, Gender and Class Level</t>
  </si>
  <si>
    <t>Table 3</t>
  </si>
  <si>
    <t>By College, Department and Class Level</t>
  </si>
  <si>
    <t>Table 4</t>
  </si>
  <si>
    <t>By Department, Major/Sequence and Class Level</t>
  </si>
  <si>
    <t>NEW STUDENTS</t>
  </si>
  <si>
    <t>Table 5</t>
  </si>
  <si>
    <t>By Racial/Ethnic Designation and Gender</t>
  </si>
  <si>
    <t>Table 6</t>
  </si>
  <si>
    <t>Undergraduates by Department and Major/Sequence</t>
  </si>
  <si>
    <t>Table 7</t>
  </si>
  <si>
    <t>Graduates by Department and Major/Sequence</t>
  </si>
  <si>
    <t>Table 8</t>
  </si>
  <si>
    <t>By Class and Type of Admission</t>
  </si>
  <si>
    <t>Planning and Institutional Research</t>
  </si>
  <si>
    <t>On Campus Students by Racial/Ethnic Designation and Gender</t>
  </si>
  <si>
    <t>All Students</t>
  </si>
  <si>
    <t>Unclass.</t>
  </si>
  <si>
    <t>Undergrad</t>
  </si>
  <si>
    <t>Graduate</t>
  </si>
  <si>
    <t>Amer. Indian/</t>
  </si>
  <si>
    <t>Alaskan Native</t>
  </si>
  <si>
    <t>Black/</t>
  </si>
  <si>
    <t xml:space="preserve">Non-Hispanic </t>
  </si>
  <si>
    <t>Asian/</t>
  </si>
  <si>
    <t xml:space="preserve">Pacific Islander </t>
  </si>
  <si>
    <t>Hispanic</t>
  </si>
  <si>
    <t>White/</t>
  </si>
  <si>
    <t>Non-Hispanic</t>
  </si>
  <si>
    <t>Non-Resident</t>
  </si>
  <si>
    <t xml:space="preserve"> Alien</t>
  </si>
  <si>
    <t>Not Reported</t>
  </si>
  <si>
    <t>New On Campus Students by Racial/Ethnic Designation and Gender</t>
  </si>
  <si>
    <t>Unclass</t>
  </si>
  <si>
    <t xml:space="preserve">Agriculture                   </t>
  </si>
  <si>
    <t xml:space="preserve">Criminal Justice Sciences     </t>
  </si>
  <si>
    <t xml:space="preserve">Family and Consumer Sciences  </t>
  </si>
  <si>
    <t xml:space="preserve">Health Sciences               </t>
  </si>
  <si>
    <t xml:space="preserve">Technology                    </t>
  </si>
  <si>
    <t>Biochemistry Molecular Biology</t>
  </si>
  <si>
    <t xml:space="preserve">Biological Sciences           </t>
  </si>
  <si>
    <t xml:space="preserve">Chemistry                     </t>
  </si>
  <si>
    <t xml:space="preserve">Communication                 </t>
  </si>
  <si>
    <t xml:space="preserve">Economics                     </t>
  </si>
  <si>
    <t xml:space="preserve">English                       </t>
  </si>
  <si>
    <t xml:space="preserve">Geography - Geology           </t>
  </si>
  <si>
    <t xml:space="preserve">History                       </t>
  </si>
  <si>
    <t xml:space="preserve">Mathematics                   </t>
  </si>
  <si>
    <t xml:space="preserve">Philosophy                    </t>
  </si>
  <si>
    <t xml:space="preserve">Physics                       </t>
  </si>
  <si>
    <t xml:space="preserve">Politics and Government       </t>
  </si>
  <si>
    <t xml:space="preserve">Psychology                    </t>
  </si>
  <si>
    <t xml:space="preserve">School of Social Work         </t>
  </si>
  <si>
    <t xml:space="preserve">Sociology and Anthropology    </t>
  </si>
  <si>
    <t>Speech Pathology and Audiology</t>
  </si>
  <si>
    <t>Business</t>
  </si>
  <si>
    <t xml:space="preserve">Accounting                    </t>
  </si>
  <si>
    <t xml:space="preserve">Dean of Business              </t>
  </si>
  <si>
    <t xml:space="preserve">Marketing                     </t>
  </si>
  <si>
    <t>Education</t>
  </si>
  <si>
    <t xml:space="preserve">Curriculum and Instruction    </t>
  </si>
  <si>
    <t>Educational Administ &amp; Found</t>
  </si>
  <si>
    <t xml:space="preserve">Special Education             </t>
  </si>
  <si>
    <t>Fine Arts</t>
  </si>
  <si>
    <t xml:space="preserve">Dean of Fine Arts             </t>
  </si>
  <si>
    <t xml:space="preserve">School of Art                 </t>
  </si>
  <si>
    <t xml:space="preserve">School of Music               </t>
  </si>
  <si>
    <t xml:space="preserve">School of Theatre             </t>
  </si>
  <si>
    <t xml:space="preserve">Mennonite College of Nursing  </t>
  </si>
  <si>
    <t>Other</t>
  </si>
  <si>
    <t xml:space="preserve">Instructional Development     </t>
  </si>
  <si>
    <t>Non-Degree Seeking (no CIP)</t>
  </si>
  <si>
    <t xml:space="preserve">Unclassified                      </t>
  </si>
  <si>
    <t xml:space="preserve">General Student                   </t>
  </si>
  <si>
    <t>Certif</t>
  </si>
  <si>
    <t>Applied Science &amp; Technology</t>
  </si>
  <si>
    <t>1-0</t>
  </si>
  <si>
    <t xml:space="preserve">Agriculture                       </t>
  </si>
  <si>
    <t>1-2</t>
  </si>
  <si>
    <t xml:space="preserve">Agricultural Science              </t>
  </si>
  <si>
    <t>1-3</t>
  </si>
  <si>
    <t xml:space="preserve">Agriculture Industry Management   </t>
  </si>
  <si>
    <t>1-90</t>
  </si>
  <si>
    <t xml:space="preserve">Agriculture Education             </t>
  </si>
  <si>
    <t>137-0</t>
  </si>
  <si>
    <t xml:space="preserve">Agribusiness                      </t>
  </si>
  <si>
    <t>37-0</t>
  </si>
  <si>
    <t>37-1</t>
  </si>
  <si>
    <t xml:space="preserve">Food Industry Management          </t>
  </si>
  <si>
    <t>37-2</t>
  </si>
  <si>
    <t xml:space="preserve">Horticulture                      </t>
  </si>
  <si>
    <t>87-0</t>
  </si>
  <si>
    <t xml:space="preserve">Criminal Justice Sciences         </t>
  </si>
  <si>
    <t>24-0</t>
  </si>
  <si>
    <t xml:space="preserve">Family &amp; Consumer Sciences        </t>
  </si>
  <si>
    <t>24-3</t>
  </si>
  <si>
    <t>24-4</t>
  </si>
  <si>
    <t xml:space="preserve">Interior &amp; Environmental Design   </t>
  </si>
  <si>
    <t>24-8</t>
  </si>
  <si>
    <t xml:space="preserve">Apparel Merchandising &amp; Design    </t>
  </si>
  <si>
    <t>24-9</t>
  </si>
  <si>
    <t>24-90</t>
  </si>
  <si>
    <t>30-0</t>
  </si>
  <si>
    <t xml:space="preserve">Safety                            </t>
  </si>
  <si>
    <t>35-2</t>
  </si>
  <si>
    <t xml:space="preserve">Community Health Education        </t>
  </si>
  <si>
    <t>35-90</t>
  </si>
  <si>
    <t xml:space="preserve">School Health Education           </t>
  </si>
  <si>
    <t>81-0</t>
  </si>
  <si>
    <t xml:space="preserve">Environmental Health              </t>
  </si>
  <si>
    <t>86-0</t>
  </si>
  <si>
    <t xml:space="preserve">Clinical Laboratory Science       </t>
  </si>
  <si>
    <t>91-0</t>
  </si>
  <si>
    <t xml:space="preserve">Health Information Management     </t>
  </si>
  <si>
    <t>School of Information Technology</t>
  </si>
  <si>
    <t>105-0</t>
  </si>
  <si>
    <t xml:space="preserve">Telecommunications Management     </t>
  </si>
  <si>
    <t xml:space="preserve">Information Systems               </t>
  </si>
  <si>
    <t>129-1</t>
  </si>
  <si>
    <t xml:space="preserve">Systems Development/Analyst       </t>
  </si>
  <si>
    <t>129-3</t>
  </si>
  <si>
    <t xml:space="preserve">Web Application Development       </t>
  </si>
  <si>
    <t>139-0</t>
  </si>
  <si>
    <t>139-1</t>
  </si>
  <si>
    <t xml:space="preserve">Systems Development               </t>
  </si>
  <si>
    <t>139-2</t>
  </si>
  <si>
    <t xml:space="preserve">Telecommunications                </t>
  </si>
  <si>
    <t>29-0</t>
  </si>
  <si>
    <t xml:space="preserve">Computer Science                  </t>
  </si>
  <si>
    <t>29-6</t>
  </si>
  <si>
    <t xml:space="preserve">Computer Information Systems      </t>
  </si>
  <si>
    <t>29-7</t>
  </si>
  <si>
    <t>29-8</t>
  </si>
  <si>
    <t>29-9</t>
  </si>
  <si>
    <t>School of Kinesiology and Recreation</t>
  </si>
  <si>
    <t>174-0</t>
  </si>
  <si>
    <t xml:space="preserve">Athletic Training                 </t>
  </si>
  <si>
    <t>175-0</t>
  </si>
  <si>
    <t xml:space="preserve">Exercise Science                  </t>
  </si>
  <si>
    <t>74-0</t>
  </si>
  <si>
    <t xml:space="preserve">Physical Education                </t>
  </si>
  <si>
    <t>74-4</t>
  </si>
  <si>
    <t xml:space="preserve">Exercise Science &amp; Fitness        </t>
  </si>
  <si>
    <t>74-90</t>
  </si>
  <si>
    <t xml:space="preserve">Teacher Education K-12            </t>
  </si>
  <si>
    <t>75-0</t>
  </si>
  <si>
    <t xml:space="preserve">Kinesiology &amp; Recreation          </t>
  </si>
  <si>
    <t>75-10</t>
  </si>
  <si>
    <t xml:space="preserve">Recreation Administration         </t>
  </si>
  <si>
    <t>75-11</t>
  </si>
  <si>
    <t xml:space="preserve">Sport Management                  </t>
  </si>
  <si>
    <t>75-5</t>
  </si>
  <si>
    <t xml:space="preserve">Biomechanics                      </t>
  </si>
  <si>
    <t>75-7</t>
  </si>
  <si>
    <t>75-9</t>
  </si>
  <si>
    <t>75-90</t>
  </si>
  <si>
    <t xml:space="preserve">Physical Educ Teacher Education   </t>
  </si>
  <si>
    <t>85-4</t>
  </si>
  <si>
    <t xml:space="preserve">Therapeutic Recreation            </t>
  </si>
  <si>
    <t>85-5</t>
  </si>
  <si>
    <t xml:space="preserve">Program Management                </t>
  </si>
  <si>
    <t>85-6</t>
  </si>
  <si>
    <t xml:space="preserve">Commercial Recreation             </t>
  </si>
  <si>
    <t>125-0</t>
  </si>
  <si>
    <t xml:space="preserve">Technology Education              </t>
  </si>
  <si>
    <t>135-0</t>
  </si>
  <si>
    <t xml:space="preserve">Technology                        </t>
  </si>
  <si>
    <t>135-1</t>
  </si>
  <si>
    <t>135-2</t>
  </si>
  <si>
    <t xml:space="preserve">Training and Development          </t>
  </si>
  <si>
    <t>25-1</t>
  </si>
  <si>
    <t xml:space="preserve">General Technology                </t>
  </si>
  <si>
    <t>25-2</t>
  </si>
  <si>
    <t xml:space="preserve">Construction Management           </t>
  </si>
  <si>
    <t>25-3</t>
  </si>
  <si>
    <t xml:space="preserve">Industrial Computer Systems       </t>
  </si>
  <si>
    <t>25-4</t>
  </si>
  <si>
    <t xml:space="preserve">Graphic Communication             </t>
  </si>
  <si>
    <t>25-5</t>
  </si>
  <si>
    <t xml:space="preserve">Integrated Manufacturing Systems  </t>
  </si>
  <si>
    <t>25-90</t>
  </si>
  <si>
    <t>130-0</t>
  </si>
  <si>
    <t xml:space="preserve">Biochemistry/Molecular Biology    </t>
  </si>
  <si>
    <t>3-0</t>
  </si>
  <si>
    <t xml:space="preserve">Biological Sciences               </t>
  </si>
  <si>
    <t>3-2</t>
  </si>
  <si>
    <t xml:space="preserve">Conservation Biology              </t>
  </si>
  <si>
    <t>3-3</t>
  </si>
  <si>
    <t xml:space="preserve">Biotechnology                     </t>
  </si>
  <si>
    <t>3-90</t>
  </si>
  <si>
    <t xml:space="preserve">Teacher Education                 </t>
  </si>
  <si>
    <t>73-0</t>
  </si>
  <si>
    <t xml:space="preserve">Chemistry                         </t>
  </si>
  <si>
    <t>73-90</t>
  </si>
  <si>
    <t>151-0</t>
  </si>
  <si>
    <t xml:space="preserve">Journalism                        </t>
  </si>
  <si>
    <t>151-1</t>
  </si>
  <si>
    <t xml:space="preserve">Broadcast Journalism              </t>
  </si>
  <si>
    <t>151-2</t>
  </si>
  <si>
    <t xml:space="preserve">News Editorial                    </t>
  </si>
  <si>
    <t>39-0</t>
  </si>
  <si>
    <t xml:space="preserve">Mass Communication                </t>
  </si>
  <si>
    <t>39-5</t>
  </si>
  <si>
    <t xml:space="preserve">Television                        </t>
  </si>
  <si>
    <t>47-0</t>
  </si>
  <si>
    <t xml:space="preserve">Public Relations                  </t>
  </si>
  <si>
    <t>63-0</t>
  </si>
  <si>
    <t xml:space="preserve">Communication                     </t>
  </si>
  <si>
    <t>79-0</t>
  </si>
  <si>
    <t xml:space="preserve">Communication Studies             </t>
  </si>
  <si>
    <t>79-90</t>
  </si>
  <si>
    <t>142-0</t>
  </si>
  <si>
    <t xml:space="preserve">Applied Economics                 </t>
  </si>
  <si>
    <t>142-1</t>
  </si>
  <si>
    <t xml:space="preserve">Electricity Natural Gas Tele Econ </t>
  </si>
  <si>
    <t>142-2</t>
  </si>
  <si>
    <t xml:space="preserve">Applied Community &amp; Economic Dev  </t>
  </si>
  <si>
    <t>42-0</t>
  </si>
  <si>
    <t xml:space="preserve">Economics                         </t>
  </si>
  <si>
    <t>109-0</t>
  </si>
  <si>
    <t xml:space="preserve">English Studies                   </t>
  </si>
  <si>
    <t>21-0</t>
  </si>
  <si>
    <t xml:space="preserve">Writing                           </t>
  </si>
  <si>
    <t>21-1</t>
  </si>
  <si>
    <t xml:space="preserve">The Teaching of Writing           </t>
  </si>
  <si>
    <t>21-2</t>
  </si>
  <si>
    <t xml:space="preserve">Professional Writing              </t>
  </si>
  <si>
    <t>221-30</t>
  </si>
  <si>
    <t>9-0</t>
  </si>
  <si>
    <t xml:space="preserve">English                           </t>
  </si>
  <si>
    <t>9-1</t>
  </si>
  <si>
    <t>Publishing Nonprofit Literary Arts</t>
  </si>
  <si>
    <t>9-90</t>
  </si>
  <si>
    <t>12-0</t>
  </si>
  <si>
    <t xml:space="preserve">French                            </t>
  </si>
  <si>
    <t>12-90</t>
  </si>
  <si>
    <t>13-0</t>
  </si>
  <si>
    <t xml:space="preserve">German                            </t>
  </si>
  <si>
    <t>13-90</t>
  </si>
  <si>
    <t>14-0</t>
  </si>
  <si>
    <t xml:space="preserve">Foreign Languages                 </t>
  </si>
  <si>
    <t>15-0</t>
  </si>
  <si>
    <t xml:space="preserve">Spanish                           </t>
  </si>
  <si>
    <t>15-90</t>
  </si>
  <si>
    <t>17-0</t>
  </si>
  <si>
    <t xml:space="preserve">Geology                           </t>
  </si>
  <si>
    <t>18-0</t>
  </si>
  <si>
    <t xml:space="preserve">Geography                         </t>
  </si>
  <si>
    <t>18-90</t>
  </si>
  <si>
    <t>61-0</t>
  </si>
  <si>
    <t xml:space="preserve">Hydrogeology                      </t>
  </si>
  <si>
    <t>32-0</t>
  </si>
  <si>
    <t xml:space="preserve">Social Sciences Education         </t>
  </si>
  <si>
    <t>32-90</t>
  </si>
  <si>
    <t>43-0</t>
  </si>
  <si>
    <t xml:space="preserve">History                           </t>
  </si>
  <si>
    <t>43-90</t>
  </si>
  <si>
    <t>127-0</t>
  </si>
  <si>
    <t xml:space="preserve">Mathematics Education             </t>
  </si>
  <si>
    <t>27-0</t>
  </si>
  <si>
    <t xml:space="preserve">Mathematics                       </t>
  </si>
  <si>
    <t>27-1</t>
  </si>
  <si>
    <t xml:space="preserve">Actuarial Science                 </t>
  </si>
  <si>
    <t>27-90</t>
  </si>
  <si>
    <t>27-92</t>
  </si>
  <si>
    <t>Elementary &amp; Middle School Math Ed</t>
  </si>
  <si>
    <t>6-0</t>
  </si>
  <si>
    <t xml:space="preserve">Philosophy                        </t>
  </si>
  <si>
    <t>72-0</t>
  </si>
  <si>
    <t xml:space="preserve">Physics                           </t>
  </si>
  <si>
    <t>72-1</t>
  </si>
  <si>
    <t xml:space="preserve">Computer Physics                  </t>
  </si>
  <si>
    <t>72-2</t>
  </si>
  <si>
    <t xml:space="preserve">Engineering Physics               </t>
  </si>
  <si>
    <t>72-90</t>
  </si>
  <si>
    <t>44-0</t>
  </si>
  <si>
    <t xml:space="preserve">Political Science                 </t>
  </si>
  <si>
    <t>44-1</t>
  </si>
  <si>
    <t xml:space="preserve">Public Service                    </t>
  </si>
  <si>
    <t>44-2</t>
  </si>
  <si>
    <t xml:space="preserve">Applied Community Development     </t>
  </si>
  <si>
    <t>44-3</t>
  </si>
  <si>
    <t xml:space="preserve">Global Politics and Culture       </t>
  </si>
  <si>
    <t>44-4</t>
  </si>
  <si>
    <t xml:space="preserve">Global Studies                    </t>
  </si>
  <si>
    <t>180-0</t>
  </si>
  <si>
    <t xml:space="preserve">Clinical-Counseling Psychology    </t>
  </si>
  <si>
    <t>8-0</t>
  </si>
  <si>
    <t xml:space="preserve">Psychology                        </t>
  </si>
  <si>
    <t>8-1</t>
  </si>
  <si>
    <t xml:space="preserve">Cognitive and Behavioral Sciences </t>
  </si>
  <si>
    <t>8-2</t>
  </si>
  <si>
    <t xml:space="preserve">Industrial Organizational Social  </t>
  </si>
  <si>
    <t>8-4</t>
  </si>
  <si>
    <t xml:space="preserve">Quantitative                      </t>
  </si>
  <si>
    <t>8-7</t>
  </si>
  <si>
    <t xml:space="preserve">Developmental Psychology          </t>
  </si>
  <si>
    <t>93-0</t>
  </si>
  <si>
    <t xml:space="preserve">School Psychology                 </t>
  </si>
  <si>
    <t>153-0</t>
  </si>
  <si>
    <t xml:space="preserve">Bachelor of Social Work           </t>
  </si>
  <si>
    <t>53-0</t>
  </si>
  <si>
    <t xml:space="preserve">Social Work                       </t>
  </si>
  <si>
    <t>148-0</t>
  </si>
  <si>
    <t xml:space="preserve">Historical Archaeology            </t>
  </si>
  <si>
    <t>45-0</t>
  </si>
  <si>
    <t xml:space="preserve">Sociology                         </t>
  </si>
  <si>
    <t>45-1</t>
  </si>
  <si>
    <t>Applied Community &amp; Econ Developmt</t>
  </si>
  <si>
    <t>48-0</t>
  </si>
  <si>
    <t xml:space="preserve">Anthropology                      </t>
  </si>
  <si>
    <t>62-0</t>
  </si>
  <si>
    <t xml:space="preserve">Speech Path &amp; Audiology           </t>
  </si>
  <si>
    <t>62-1</t>
  </si>
  <si>
    <t xml:space="preserve">Audiology                         </t>
  </si>
  <si>
    <t>62-2</t>
  </si>
  <si>
    <t xml:space="preserve">Speech Pathology                  </t>
  </si>
  <si>
    <t>382-0</t>
  </si>
  <si>
    <t xml:space="preserve">Accountancy BS/Mpa                </t>
  </si>
  <si>
    <t>382-2</t>
  </si>
  <si>
    <t xml:space="preserve">Professional Accountancy          </t>
  </si>
  <si>
    <t>82-0</t>
  </si>
  <si>
    <t xml:space="preserve">Accountancy                       </t>
  </si>
  <si>
    <t>82-1</t>
  </si>
  <si>
    <t xml:space="preserve">Business Information Systems      </t>
  </si>
  <si>
    <t>82-2</t>
  </si>
  <si>
    <t xml:space="preserve">Financial Accounting              </t>
  </si>
  <si>
    <t>82-4</t>
  </si>
  <si>
    <t xml:space="preserve">Accounting Information Systems    </t>
  </si>
  <si>
    <t>88-0</t>
  </si>
  <si>
    <t xml:space="preserve">Master of Business Adminstration  </t>
  </si>
  <si>
    <t xml:space="preserve">Finance, Insurance and Law    </t>
  </si>
  <si>
    <t>103-0</t>
  </si>
  <si>
    <t xml:space="preserve">Insurance                         </t>
  </si>
  <si>
    <t>103-1</t>
  </si>
  <si>
    <t>103-2</t>
  </si>
  <si>
    <t xml:space="preserve">General Insurance                 </t>
  </si>
  <si>
    <t>76-1</t>
  </si>
  <si>
    <t xml:space="preserve">General Finance                   </t>
  </si>
  <si>
    <t>78-0</t>
  </si>
  <si>
    <t xml:space="preserve">International Business            </t>
  </si>
  <si>
    <t>80-0</t>
  </si>
  <si>
    <t xml:space="preserve">Business Administration           </t>
  </si>
  <si>
    <t>80-1</t>
  </si>
  <si>
    <t xml:space="preserve">Business Information System       </t>
  </si>
  <si>
    <t>84-3</t>
  </si>
  <si>
    <t xml:space="preserve">Organizational Leadership         </t>
  </si>
  <si>
    <t>84-4</t>
  </si>
  <si>
    <t xml:space="preserve">Human Resource Management         </t>
  </si>
  <si>
    <t>84-5</t>
  </si>
  <si>
    <t xml:space="preserve">Entrepreneurship &amp; Small Bus Mgt  </t>
  </si>
  <si>
    <t>5-0</t>
  </si>
  <si>
    <t xml:space="preserve">Business Teacher Education        </t>
  </si>
  <si>
    <t>83-0</t>
  </si>
  <si>
    <t xml:space="preserve">Marketing                         </t>
  </si>
  <si>
    <t>117-1</t>
  </si>
  <si>
    <t xml:space="preserve">Business and Industry             </t>
  </si>
  <si>
    <t>117-2</t>
  </si>
  <si>
    <t xml:space="preserve">Education/Technology Specialist   </t>
  </si>
  <si>
    <t>34-0</t>
  </si>
  <si>
    <t xml:space="preserve">Curriculum &amp; Instruction          </t>
  </si>
  <si>
    <t>50-0</t>
  </si>
  <si>
    <t xml:space="preserve">Elementary Education              </t>
  </si>
  <si>
    <t>50-1</t>
  </si>
  <si>
    <t xml:space="preserve">Bilingual/Bicultural Education    </t>
  </si>
  <si>
    <t>54-0</t>
  </si>
  <si>
    <t xml:space="preserve">Early Childhood Education         </t>
  </si>
  <si>
    <t>55-0</t>
  </si>
  <si>
    <t xml:space="preserve">Middle Level Teacher Education    </t>
  </si>
  <si>
    <t>7-0</t>
  </si>
  <si>
    <t>96-0</t>
  </si>
  <si>
    <t xml:space="preserve">Reading                           </t>
  </si>
  <si>
    <t>Educational Administration &amp; Foundations</t>
  </si>
  <si>
    <t>295-40</t>
  </si>
  <si>
    <t>296-40</t>
  </si>
  <si>
    <t>95-0</t>
  </si>
  <si>
    <t xml:space="preserve">Educational Administration        </t>
  </si>
  <si>
    <t>40-0</t>
  </si>
  <si>
    <t xml:space="preserve">Special Education                 </t>
  </si>
  <si>
    <t>40-10</t>
  </si>
  <si>
    <t xml:space="preserve">Specialist Low Vision &amp; Blindness </t>
  </si>
  <si>
    <t>40-8</t>
  </si>
  <si>
    <t xml:space="preserve">Specialist In Learning &amp; Behavior </t>
  </si>
  <si>
    <t>40-9</t>
  </si>
  <si>
    <t xml:space="preserve">Specialist Deaf &amp; Hard of Hearing </t>
  </si>
  <si>
    <t>122-0</t>
  </si>
  <si>
    <t xml:space="preserve">Arts Technology                   </t>
  </si>
  <si>
    <t>2-0</t>
  </si>
  <si>
    <t xml:space="preserve">Art                               </t>
  </si>
  <si>
    <t>2-1</t>
  </si>
  <si>
    <t xml:space="preserve">Studio Arts                       </t>
  </si>
  <si>
    <t>2-2</t>
  </si>
  <si>
    <t xml:space="preserve">General Art                       </t>
  </si>
  <si>
    <t>2-3</t>
  </si>
  <si>
    <t xml:space="preserve">Art History                       </t>
  </si>
  <si>
    <t>2-4</t>
  </si>
  <si>
    <t xml:space="preserve">Graphic Design                    </t>
  </si>
  <si>
    <t>2-90</t>
  </si>
  <si>
    <t>2-91</t>
  </si>
  <si>
    <t xml:space="preserve">Art Education                     </t>
  </si>
  <si>
    <t>22-0</t>
  </si>
  <si>
    <t xml:space="preserve">Master of Fine Arts               </t>
  </si>
  <si>
    <t>60-0</t>
  </si>
  <si>
    <t xml:space="preserve">Bachelor of Fine Arts-Art         </t>
  </si>
  <si>
    <t>128-0</t>
  </si>
  <si>
    <t xml:space="preserve">Master of Music Education         </t>
  </si>
  <si>
    <t>28-0</t>
  </si>
  <si>
    <t xml:space="preserve">Music                             </t>
  </si>
  <si>
    <t>28-3</t>
  </si>
  <si>
    <t xml:space="preserve">Performance                       </t>
  </si>
  <si>
    <t>28-4</t>
  </si>
  <si>
    <t xml:space="preserve">Composition                       </t>
  </si>
  <si>
    <t>28-5</t>
  </si>
  <si>
    <t xml:space="preserve">Music Therapy                     </t>
  </si>
  <si>
    <t>57-1</t>
  </si>
  <si>
    <t xml:space="preserve">Choral-General-Vocal              </t>
  </si>
  <si>
    <t>57-2</t>
  </si>
  <si>
    <t xml:space="preserve">Choral-General-Keyboard           </t>
  </si>
  <si>
    <t>57-3</t>
  </si>
  <si>
    <t xml:space="preserve">Instrumental-Band                 </t>
  </si>
  <si>
    <t>57-4</t>
  </si>
  <si>
    <t xml:space="preserve">Instrumental-Orchestra            </t>
  </si>
  <si>
    <t>58-1</t>
  </si>
  <si>
    <t>Band &amp; Orchestra Instr Performance</t>
  </si>
  <si>
    <t>58-2</t>
  </si>
  <si>
    <t xml:space="preserve">Keyboard Instrument Performance   </t>
  </si>
  <si>
    <t>58-4</t>
  </si>
  <si>
    <t>58-5</t>
  </si>
  <si>
    <t xml:space="preserve">Voice Performance                 </t>
  </si>
  <si>
    <t>58-6</t>
  </si>
  <si>
    <t>58-7</t>
  </si>
  <si>
    <t xml:space="preserve">Classical Guitar Performance      </t>
  </si>
  <si>
    <t>59-0</t>
  </si>
  <si>
    <t xml:space="preserve">Music-Liberal Arts BA/Bs          </t>
  </si>
  <si>
    <t>59-1</t>
  </si>
  <si>
    <t xml:space="preserve">Musical Theatre                   </t>
  </si>
  <si>
    <t>59-2</t>
  </si>
  <si>
    <t xml:space="preserve">Music Business                    </t>
  </si>
  <si>
    <t>23-0</t>
  </si>
  <si>
    <t xml:space="preserve">Master of Fine Arts/Theatre       </t>
  </si>
  <si>
    <t>70-0</t>
  </si>
  <si>
    <t xml:space="preserve">Theatre                           </t>
  </si>
  <si>
    <t>70-2</t>
  </si>
  <si>
    <t xml:space="preserve">Design/Production                 </t>
  </si>
  <si>
    <t>70-3</t>
  </si>
  <si>
    <t xml:space="preserve">Acting                            </t>
  </si>
  <si>
    <t>70-90</t>
  </si>
  <si>
    <t>111-1</t>
  </si>
  <si>
    <t xml:space="preserve">Pre-Nursing                       </t>
  </si>
  <si>
    <t>111-2</t>
  </si>
  <si>
    <t xml:space="preserve">Prelicensure                      </t>
  </si>
  <si>
    <t>111-3</t>
  </si>
  <si>
    <t xml:space="preserve">Registered Nurse                  </t>
  </si>
  <si>
    <t>111-4</t>
  </si>
  <si>
    <t xml:space="preserve">Prelicensure Early Admit          </t>
  </si>
  <si>
    <t>112-1</t>
  </si>
  <si>
    <t xml:space="preserve">Family Nurse Practitioner         </t>
  </si>
  <si>
    <t>112-2</t>
  </si>
  <si>
    <t xml:space="preserve">Nursing Systems Administration    </t>
  </si>
  <si>
    <t>120-0</t>
  </si>
  <si>
    <t xml:space="preserve">University Studies                </t>
  </si>
  <si>
    <t>66-3</t>
  </si>
  <si>
    <t>235-20</t>
  </si>
  <si>
    <t>236-20</t>
  </si>
  <si>
    <t>243-20</t>
  </si>
  <si>
    <t>65-0</t>
  </si>
  <si>
    <t>89-0</t>
  </si>
  <si>
    <t xml:space="preserve">Student-At-Large                  </t>
  </si>
  <si>
    <t>99-0</t>
  </si>
  <si>
    <t>99-1</t>
  </si>
  <si>
    <t xml:space="preserve"> Illinois State University</t>
  </si>
  <si>
    <t xml:space="preserve">New </t>
  </si>
  <si>
    <t>New Transfers</t>
  </si>
  <si>
    <t>Second</t>
  </si>
  <si>
    <t>Beginning</t>
  </si>
  <si>
    <t>Bachelor</t>
  </si>
  <si>
    <t>New</t>
  </si>
  <si>
    <t>Arts &amp; Sciences</t>
  </si>
  <si>
    <t>Management and Quantitative Methods</t>
  </si>
  <si>
    <t>Sch Information Technology</t>
  </si>
  <si>
    <t>Sch Kinesiology and Recreation</t>
  </si>
  <si>
    <t>Speech Pathology &amp; Audiology</t>
  </si>
  <si>
    <t xml:space="preserve">Dean of Graduate School       </t>
  </si>
  <si>
    <t>New Students by Class and Type of Admission</t>
  </si>
  <si>
    <t>4 Yr</t>
  </si>
  <si>
    <t>Community</t>
  </si>
  <si>
    <t>ISU</t>
  </si>
  <si>
    <t>College</t>
  </si>
  <si>
    <t>Students</t>
  </si>
  <si>
    <t>Transfer</t>
  </si>
  <si>
    <t>Graduates</t>
  </si>
  <si>
    <t>By Class, Gender, Full/Part time and Credit Hours</t>
  </si>
  <si>
    <t>Undergrad Total</t>
  </si>
  <si>
    <t>Class Level</t>
  </si>
  <si>
    <t>75-8</t>
  </si>
  <si>
    <t>39-3</t>
  </si>
  <si>
    <t>39-4</t>
  </si>
  <si>
    <t xml:space="preserve">Interactive Media                 </t>
  </si>
  <si>
    <t xml:space="preserve">Radio                             </t>
  </si>
  <si>
    <t>Exercise Physiology</t>
  </si>
  <si>
    <t>Sport Management</t>
  </si>
  <si>
    <t>Doct</t>
  </si>
  <si>
    <t xml:space="preserve">Food, Nutrition, and Dietetics    </t>
  </si>
  <si>
    <t xml:space="preserve">Exercise Physiology               </t>
  </si>
  <si>
    <t>151-3</t>
  </si>
  <si>
    <t xml:space="preserve">Visual Communication              </t>
  </si>
  <si>
    <t xml:space="preserve">General Student(s)                </t>
  </si>
  <si>
    <t>MajSeq#</t>
  </si>
  <si>
    <t xml:space="preserve">Agriculture                  </t>
  </si>
  <si>
    <t>24-10</t>
  </si>
  <si>
    <t xml:space="preserve">Dietetic Internship               </t>
  </si>
  <si>
    <t xml:space="preserve">Health Sciences            </t>
  </si>
  <si>
    <t>35-0</t>
  </si>
  <si>
    <t xml:space="preserve">Health Education                  </t>
  </si>
  <si>
    <t>129-0</t>
  </si>
  <si>
    <t>Psychology of Sport &amp; Physical Act</t>
  </si>
  <si>
    <t>85-7</t>
  </si>
  <si>
    <t xml:space="preserve">Recreation Management             </t>
  </si>
  <si>
    <t xml:space="preserve">Technology                   </t>
  </si>
  <si>
    <t xml:space="preserve">Biological Sciences          </t>
  </si>
  <si>
    <t>3-8</t>
  </si>
  <si>
    <t xml:space="preserve">Organismal Biol &amp; Public Outreach </t>
  </si>
  <si>
    <t xml:space="preserve">Chemistry                 </t>
  </si>
  <si>
    <t xml:space="preserve">Economics                   </t>
  </si>
  <si>
    <t xml:space="preserve">English                   </t>
  </si>
  <si>
    <t xml:space="preserve">Geography - Geology            </t>
  </si>
  <si>
    <t xml:space="preserve">History                   </t>
  </si>
  <si>
    <t xml:space="preserve">Mathematics                    </t>
  </si>
  <si>
    <t>27-2</t>
  </si>
  <si>
    <t xml:space="preserve">Statistics                        </t>
  </si>
  <si>
    <t xml:space="preserve">Philosophy                   </t>
  </si>
  <si>
    <t xml:space="preserve">Physics                      </t>
  </si>
  <si>
    <t xml:space="preserve">Politics and Government     </t>
  </si>
  <si>
    <t>44-6</t>
  </si>
  <si>
    <t xml:space="preserve">Leadership and Social Justice     </t>
  </si>
  <si>
    <t xml:space="preserve">School of Communication      </t>
  </si>
  <si>
    <t xml:space="preserve">Sociology and Anthropology     </t>
  </si>
  <si>
    <t xml:space="preserve">Speech Pathology and Audiology </t>
  </si>
  <si>
    <t xml:space="preserve">Accounting                  </t>
  </si>
  <si>
    <t>182-0</t>
  </si>
  <si>
    <t>382-1</t>
  </si>
  <si>
    <t xml:space="preserve">Accountancy &amp; Information Systems </t>
  </si>
  <si>
    <t>82-5</t>
  </si>
  <si>
    <t xml:space="preserve">Career Specialty                  </t>
  </si>
  <si>
    <t>76-0</t>
  </si>
  <si>
    <t xml:space="preserve">Finance                           </t>
  </si>
  <si>
    <t>84-0</t>
  </si>
  <si>
    <t xml:space="preserve">Management                        </t>
  </si>
  <si>
    <t xml:space="preserve">Marketing                   </t>
  </si>
  <si>
    <t xml:space="preserve">Curriculum and Instruction   </t>
  </si>
  <si>
    <t>117-0</t>
  </si>
  <si>
    <t xml:space="preserve">Instructional Tech &amp; Design       </t>
  </si>
  <si>
    <t>7-7</t>
  </si>
  <si>
    <t xml:space="preserve">Alternative Secondary Certificate </t>
  </si>
  <si>
    <t xml:space="preserve">Special Education            </t>
  </si>
  <si>
    <t>246-40</t>
  </si>
  <si>
    <t>28-6</t>
  </si>
  <si>
    <t xml:space="preserve">Conducting                        </t>
  </si>
  <si>
    <t>Eng/Tch Wrtg High/Mid Sch Post Bacc</t>
  </si>
  <si>
    <t xml:space="preserve">Ed Admin/General Admin Post MS GC </t>
  </si>
  <si>
    <t xml:space="preserve">Superindt Endor Post MS GC </t>
  </si>
  <si>
    <t>Director of Special Educ Post MS GC</t>
  </si>
  <si>
    <t>Human Development/Family Resource</t>
  </si>
  <si>
    <t>Applied Community &amp; Econ Develop</t>
  </si>
  <si>
    <t xml:space="preserve">Food. Nutrition. and Dietetics    </t>
  </si>
  <si>
    <t>Human Development/Family Resources</t>
  </si>
  <si>
    <t>French</t>
  </si>
  <si>
    <t xml:space="preserve">Dietetic Internship  </t>
  </si>
  <si>
    <t xml:space="preserve">Technology/Project Mgt   </t>
  </si>
  <si>
    <t>Eng/Tch Wrtg High/Mid Sch Post Bac</t>
  </si>
  <si>
    <t>Mathematics Education</t>
  </si>
  <si>
    <t xml:space="preserve">Master of Fine Arts/Art             </t>
  </si>
  <si>
    <t xml:space="preserve">Quantitative                 </t>
  </si>
  <si>
    <t>Other - Instructional Development</t>
  </si>
  <si>
    <t>Univ</t>
  </si>
  <si>
    <t>Undergraduate</t>
  </si>
  <si>
    <t>Unclss</t>
  </si>
  <si>
    <t>Educational Administration &amp; Found</t>
  </si>
  <si>
    <t>Management &amp; Quantitative Methods</t>
  </si>
  <si>
    <t>2006 Fall Semester</t>
  </si>
  <si>
    <t>Fall 2006 (On Campus)</t>
  </si>
  <si>
    <t>Fall 2006 On Campus New Graduate Students by Major/Sequence</t>
  </si>
  <si>
    <t>Fall 2006 On Campus New Undergraduate Students by Department and Major/Sequence</t>
  </si>
  <si>
    <t>Fall Semester 2006</t>
  </si>
  <si>
    <t>Fall 2006 On Campus Enrollment by Department, Major/Sequence and Class Level</t>
  </si>
  <si>
    <t>Fall 2006 On Campus Enrollment by College, Department and Class Level</t>
  </si>
  <si>
    <t>Fall 2006</t>
  </si>
  <si>
    <t>Census Day (September 1, 2006)</t>
  </si>
  <si>
    <t>1-1</t>
  </si>
  <si>
    <t>Agriculture - Food Industry Scienc</t>
  </si>
  <si>
    <t>137-1</t>
  </si>
  <si>
    <t xml:space="preserve">Agribusiness - Agriscience        </t>
  </si>
  <si>
    <t>135-3</t>
  </si>
  <si>
    <t xml:space="preserve">Technology - Project Management   </t>
  </si>
  <si>
    <t xml:space="preserve">Technology/Training &amp; Development </t>
  </si>
  <si>
    <t>Project Management - Grad Cert</t>
  </si>
  <si>
    <t>3-9</t>
  </si>
  <si>
    <t>Behavior, Ecology, Evol &amp; System</t>
  </si>
  <si>
    <t>Languages, Literatures and Cultures</t>
  </si>
  <si>
    <t>17-90</t>
  </si>
  <si>
    <t xml:space="preserve">Earth &amp; Space Science Education   </t>
  </si>
  <si>
    <t>162-0</t>
  </si>
  <si>
    <t xml:space="preserve">Doctor of Audiology               </t>
  </si>
  <si>
    <t>83-2</t>
  </si>
  <si>
    <t xml:space="preserve">Marketing - Professional Sales    </t>
  </si>
  <si>
    <t>207-24</t>
  </si>
  <si>
    <t>207-3</t>
  </si>
  <si>
    <t>207-5</t>
  </si>
  <si>
    <t>207-9</t>
  </si>
  <si>
    <t>Alt Sec Cert - Family &amp; Consumer Sci</t>
  </si>
  <si>
    <t>Alt Sec Cert - English Teacher Education</t>
  </si>
  <si>
    <t>240-20</t>
  </si>
  <si>
    <t>247-20</t>
  </si>
  <si>
    <t>Learning Behavior Intervention Spec 2</t>
  </si>
  <si>
    <t>LBS2 Intervention Specialist</t>
  </si>
  <si>
    <t>Deaf/Hard of Hearing Aud/Oral Spec</t>
  </si>
  <si>
    <t>70-4</t>
  </si>
  <si>
    <t xml:space="preserve">Theatre - Theatre Studies         </t>
  </si>
  <si>
    <t>111-5</t>
  </si>
  <si>
    <t>Nursing - Accelerated Prelicensure</t>
  </si>
  <si>
    <t>66-4</t>
  </si>
  <si>
    <t>66-2</t>
  </si>
  <si>
    <t>Interdis Studies - Individualized</t>
  </si>
  <si>
    <t xml:space="preserve">Interdis Studies Multidisciplinary Stud        </t>
  </si>
  <si>
    <t xml:space="preserve">IDS Human &amp; Educational Serv               </t>
  </si>
  <si>
    <t xml:space="preserve">Agriculture - Food Industry Science  </t>
  </si>
  <si>
    <t>Organismal Biology &amp; Public Outreach</t>
  </si>
  <si>
    <t xml:space="preserve">Physics - Computer Physics        </t>
  </si>
  <si>
    <t xml:space="preserve">Nursing - Registered Nurse  </t>
  </si>
  <si>
    <t xml:space="preserve">Nursing - Prelicensure      </t>
  </si>
  <si>
    <t>Nurs - Prelicensure Early Admit</t>
  </si>
  <si>
    <t>Kinesiology &amp; Recreation - Biomechanics</t>
  </si>
  <si>
    <t xml:space="preserve">Behavior, Ecology, Evolution &amp; Systematics                                                          </t>
  </si>
  <si>
    <t xml:space="preserve"> Electricity, Gas, &amp; Telecom Econ                                                                                  </t>
  </si>
  <si>
    <t>Lang, Lit &amp; Cultures</t>
  </si>
  <si>
    <t xml:space="preserve">Director of Special Education </t>
  </si>
  <si>
    <t>Educ Admin/General Administrative</t>
  </si>
  <si>
    <t>Master of Music Education</t>
  </si>
  <si>
    <t>…………………………………………</t>
  </si>
  <si>
    <t xml:space="preserve">Accountancy BS/MPA           </t>
  </si>
  <si>
    <t xml:space="preserve">Music-Liberal Arts BA/BS      </t>
  </si>
  <si>
    <t>Alt Sec Cert-Business Teacher Education</t>
  </si>
  <si>
    <t>Alt Sec Cert-Biology Teacher Education</t>
  </si>
  <si>
    <t xml:space="preserve">Major </t>
  </si>
  <si>
    <t>Maj-Seq#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</si>
</sst>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"/>
    <numFmt numFmtId="165" formatCode="0.000"/>
    <numFmt numFmtId="166" formatCode="0.0000"/>
    <numFmt numFmtId="167" formatCode="0.00000"/>
    <numFmt numFmtId="168" formatCode="\+0.00;\ \-0.00"/>
    <numFmt numFmtId="169" formatCode="#,##0_);\(#,##0\);\-\-"/>
    <numFmt numFmtId="170" formatCode="#,##0\ \ ;[Red]\(#,##0\ \ \);\-\-\ \ "/>
    <numFmt numFmtId="171" formatCode="#,##0;[Red]\(#,##0\ \ \);\-\-"/>
    <numFmt numFmtId="172" formatCode="#,##0\ \ \ \ ;;\-\-\ \ \ \ "/>
    <numFmt numFmtId="173" formatCode="#,##0;;\-\-"/>
    <numFmt numFmtId="174" formatCode="0.0"/>
    <numFmt numFmtId="175" formatCode="#,##0;\(#,##0\)"/>
    <numFmt numFmtId="176" formatCode="0.0;\-0.0;\-\-"/>
    <numFmt numFmtId="177" formatCode="#,##0.0_);[Red]\(#,##0.0\)"/>
    <numFmt numFmtId="178" formatCode="###0.0"/>
    <numFmt numFmtId="179" formatCode="\3###0.0"/>
    <numFmt numFmtId="180" formatCode="#,##0.0"/>
    <numFmt numFmtId="181" formatCode="\ * #,###\ ;;\ * \-\-\ "/>
    <numFmt numFmtId="182" formatCode="\ * #,###.0\ ;;\ * \-\-\ "/>
    <numFmt numFmtId="183" formatCode="\ * #,##0.0\ ;;\ * \-\-\ "/>
    <numFmt numFmtId="184" formatCode="#,##0.0_);\(#,##0.0\)"/>
    <numFmt numFmtId="185" formatCode="0.0_)"/>
    <numFmt numFmtId="186" formatCode="#,##0\ \ ;;\-\-\ \ "/>
    <numFmt numFmtId="187" formatCode="#,##0\ \ \ ;;\-\-\ \ \ "/>
    <numFmt numFmtId="188" formatCode=".0\ \ "/>
    <numFmt numFmtId="189" formatCode="#,##0_);;\-\-\ \ \ "/>
    <numFmt numFmtId="190" formatCode="0_);\(0\)"/>
    <numFmt numFmtId="191" formatCode="0_);[Red]\(0\)"/>
    <numFmt numFmtId="192" formatCode="0.0_);[Red]\(0.0\)"/>
    <numFmt numFmtId="193" formatCode="#,##0\ \ ;;\-\-\ \ \ \ \ "/>
    <numFmt numFmtId="194" formatCode="#,##0\ ;;\-\-\ \ "/>
    <numFmt numFmtId="195" formatCode="#,##0\ ;;\-\-\ "/>
    <numFmt numFmtId="196" formatCode=".0\ \ ;;\-\-\ \ "/>
    <numFmt numFmtId="197" formatCode="00"/>
    <numFmt numFmtId="198" formatCode=".0;;\-\-"/>
    <numFmt numFmtId="199" formatCode="0.00_);\(0.00\)"/>
    <numFmt numFmtId="200" formatCode="#,##0\ \ \ ;\(#,##0\ \ \ \);\-\-\ \ \ "/>
    <numFmt numFmtId="201" formatCode="\ * #,###\ ;\(\ * #,###\ \);\ * \-\-\ "/>
    <numFmt numFmtId="202" formatCode="0.00;[Red]0.00"/>
    <numFmt numFmtId="203" formatCode="0;[Red]0"/>
    <numFmt numFmtId="204" formatCode="\ * #,###\ ;;\ 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#,##0\ "/>
    <numFmt numFmtId="210" formatCode="#,##0\ \ "/>
    <numFmt numFmtId="211" formatCode="#,##0.0\ "/>
    <numFmt numFmtId="212" formatCode="#,##0;;\-\-\ \ \ "/>
    <numFmt numFmtId="213" formatCode="#,##0;;\ \-\-"/>
    <numFmt numFmtId="214" formatCode="#,##0;\(#,##0\);\ \-\-"/>
  </numFmts>
  <fonts count="29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u val="single"/>
      <sz val="10"/>
      <name val="Helv"/>
      <family val="0"/>
    </font>
    <font>
      <sz val="10"/>
      <name val="Times New Roman"/>
      <family val="0"/>
    </font>
    <font>
      <sz val="10"/>
      <name val="Geneva"/>
      <family val="0"/>
    </font>
    <font>
      <u val="single"/>
      <sz val="7"/>
      <color indexed="36"/>
      <name val="Tms Rmn"/>
      <family val="0"/>
    </font>
    <font>
      <u val="single"/>
      <sz val="7"/>
      <color indexed="12"/>
      <name val="Tms Rmn"/>
      <family val="0"/>
    </font>
    <font>
      <sz val="7"/>
      <name val="Tms Rmn"/>
      <family val="0"/>
    </font>
    <font>
      <sz val="10"/>
      <name val="Times"/>
      <family val="1"/>
    </font>
    <font>
      <sz val="8"/>
      <name val="Helv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u val="single"/>
      <sz val="10"/>
      <name val="Times New Roman"/>
      <family val="1"/>
    </font>
    <font>
      <sz val="9"/>
      <name val="Times"/>
      <family val="1"/>
    </font>
    <font>
      <u val="single"/>
      <sz val="9"/>
      <name val="Times"/>
      <family val="1"/>
    </font>
    <font>
      <sz val="10"/>
      <name val="Arial"/>
      <family val="0"/>
    </font>
    <font>
      <sz val="8"/>
      <name val="Arial"/>
      <family val="0"/>
    </font>
    <font>
      <sz val="9"/>
      <name val="Times New Roman"/>
      <family val="1"/>
    </font>
    <font>
      <u val="single"/>
      <sz val="8"/>
      <name val="Times New Roman"/>
      <family val="1"/>
    </font>
    <font>
      <u val="single"/>
      <sz val="9"/>
      <name val="Times New Roman"/>
      <family val="1"/>
    </font>
    <font>
      <b/>
      <sz val="9"/>
      <name val="Times"/>
      <family val="1"/>
    </font>
    <font>
      <u val="single"/>
      <sz val="8"/>
      <name val="Times"/>
      <family val="1"/>
    </font>
    <font>
      <sz val="10"/>
      <color indexed="8"/>
      <name val="Arial"/>
      <family val="0"/>
    </font>
    <font>
      <sz val="9"/>
      <color indexed="8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u val="single"/>
      <sz val="7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37" fontId="8" fillId="0" borderId="0">
      <alignment/>
      <protection/>
    </xf>
    <xf numFmtId="0" fontId="4" fillId="0" borderId="0">
      <alignment vertical="center"/>
      <protection/>
    </xf>
    <xf numFmtId="37" fontId="8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4" fillId="0" borderId="0">
      <alignment/>
      <protection/>
    </xf>
    <xf numFmtId="9" fontId="5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37" fontId="15" fillId="0" borderId="0" xfId="21" applyFont="1" applyAlignment="1">
      <alignment horizontal="centerContinuous"/>
      <protection/>
    </xf>
    <xf numFmtId="1" fontId="15" fillId="0" borderId="0" xfId="21" applyNumberFormat="1" applyFont="1" applyAlignment="1">
      <alignment horizontal="centerContinuous"/>
      <protection/>
    </xf>
    <xf numFmtId="37" fontId="15" fillId="0" borderId="0" xfId="21" applyFont="1">
      <alignment/>
      <protection/>
    </xf>
    <xf numFmtId="0" fontId="4" fillId="0" borderId="0" xfId="22">
      <alignment vertical="center"/>
      <protection/>
    </xf>
    <xf numFmtId="3" fontId="15" fillId="0" borderId="0" xfId="21" applyNumberFormat="1" applyFont="1" applyAlignment="1">
      <alignment horizontal="left"/>
      <protection/>
    </xf>
    <xf numFmtId="3" fontId="15" fillId="0" borderId="0" xfId="21" applyNumberFormat="1" applyFont="1">
      <alignment/>
      <protection/>
    </xf>
    <xf numFmtId="37" fontId="15" fillId="0" borderId="0" xfId="21" applyFont="1" applyAlignment="1">
      <alignment horizontal="left"/>
      <protection/>
    </xf>
    <xf numFmtId="3" fontId="15" fillId="0" borderId="0" xfId="21" applyNumberFormat="1" applyFont="1" applyProtection="1">
      <alignment/>
      <protection/>
    </xf>
    <xf numFmtId="37" fontId="15" fillId="0" borderId="0" xfId="21" applyFont="1" applyAlignment="1" quotePrefix="1">
      <alignment horizontal="centerContinuous"/>
      <protection/>
    </xf>
    <xf numFmtId="189" fontId="15" fillId="0" borderId="0" xfId="21" applyNumberFormat="1" applyFont="1" applyAlignment="1">
      <alignment horizontal="centerContinuous"/>
      <protection/>
    </xf>
    <xf numFmtId="1" fontId="15" fillId="0" borderId="0" xfId="21" applyNumberFormat="1" applyFont="1" applyAlignment="1" applyProtection="1">
      <alignment horizontal="centerContinuous"/>
      <protection/>
    </xf>
    <xf numFmtId="1" fontId="15" fillId="0" borderId="0" xfId="21" applyNumberFormat="1" applyFont="1">
      <alignment/>
      <protection/>
    </xf>
    <xf numFmtId="173" fontId="19" fillId="0" borderId="0" xfId="26" applyNumberFormat="1" applyFont="1">
      <alignment/>
      <protection/>
    </xf>
    <xf numFmtId="0" fontId="19" fillId="0" borderId="0" xfId="26" applyFont="1">
      <alignment/>
      <protection/>
    </xf>
    <xf numFmtId="0" fontId="19" fillId="0" borderId="0" xfId="26" applyFont="1" applyAlignment="1">
      <alignment horizontal="centerContinuous"/>
      <protection/>
    </xf>
    <xf numFmtId="173" fontId="19" fillId="0" borderId="1" xfId="26" applyNumberFormat="1" applyFont="1" applyBorder="1">
      <alignment/>
      <protection/>
    </xf>
    <xf numFmtId="173" fontId="19" fillId="0" borderId="0" xfId="26" applyNumberFormat="1" applyFont="1" applyAlignment="1">
      <alignment horizontal="right"/>
      <protection/>
    </xf>
    <xf numFmtId="0" fontId="19" fillId="0" borderId="0" xfId="26" applyFont="1" applyAlignment="1">
      <alignment horizontal="right"/>
      <protection/>
    </xf>
    <xf numFmtId="0" fontId="21" fillId="0" borderId="0" xfId="26" applyFont="1" applyAlignment="1">
      <alignment horizontal="right"/>
      <protection/>
    </xf>
    <xf numFmtId="173" fontId="19" fillId="0" borderId="1" xfId="26" applyNumberFormat="1" applyFont="1" applyBorder="1" applyAlignment="1">
      <alignment horizontal="right"/>
      <protection/>
    </xf>
    <xf numFmtId="173" fontId="19" fillId="0" borderId="0" xfId="26" applyNumberFormat="1" applyFont="1" applyBorder="1" applyAlignment="1">
      <alignment horizontal="right"/>
      <protection/>
    </xf>
    <xf numFmtId="171" fontId="15" fillId="0" borderId="0" xfId="23" applyNumberFormat="1" applyFont="1" applyAlignment="1">
      <alignment horizontal="centerContinuous"/>
      <protection/>
    </xf>
    <xf numFmtId="171" fontId="15" fillId="0" borderId="0" xfId="23" applyNumberFormat="1" applyFont="1">
      <alignment/>
      <protection/>
    </xf>
    <xf numFmtId="171" fontId="9" fillId="0" borderId="0" xfId="23" applyNumberFormat="1" applyFont="1" applyAlignment="1" applyProtection="1">
      <alignment horizontal="centerContinuous"/>
      <protection/>
    </xf>
    <xf numFmtId="171" fontId="15" fillId="0" borderId="0" xfId="23" applyNumberFormat="1" applyFont="1" applyAlignment="1">
      <alignment horizontal="center"/>
      <protection/>
    </xf>
    <xf numFmtId="171" fontId="15" fillId="0" borderId="0" xfId="23" applyNumberFormat="1" applyFont="1" applyAlignment="1" applyProtection="1">
      <alignment horizontal="center"/>
      <protection/>
    </xf>
    <xf numFmtId="171" fontId="22" fillId="0" borderId="0" xfId="23" applyNumberFormat="1" applyFont="1">
      <alignment/>
      <protection/>
    </xf>
    <xf numFmtId="171" fontId="16" fillId="0" borderId="0" xfId="23" applyNumberFormat="1" applyFont="1" applyAlignment="1">
      <alignment horizontal="center"/>
      <protection/>
    </xf>
    <xf numFmtId="171" fontId="16" fillId="0" borderId="0" xfId="23" applyNumberFormat="1" applyFont="1" applyAlignment="1" applyProtection="1">
      <alignment horizontal="center"/>
      <protection/>
    </xf>
    <xf numFmtId="171" fontId="15" fillId="0" borderId="0" xfId="23" applyNumberFormat="1" applyFont="1" applyAlignment="1" applyProtection="1">
      <alignment horizontal="left"/>
      <protection/>
    </xf>
    <xf numFmtId="172" fontId="15" fillId="0" borderId="0" xfId="23" applyNumberFormat="1" applyFont="1">
      <alignment/>
      <protection/>
    </xf>
    <xf numFmtId="172" fontId="15" fillId="0" borderId="0" xfId="23" applyNumberFormat="1" applyFont="1" applyProtection="1">
      <alignment/>
      <protection/>
    </xf>
    <xf numFmtId="171" fontId="15" fillId="0" borderId="0" xfId="23" applyNumberFormat="1" applyFont="1" applyBorder="1">
      <alignment/>
      <protection/>
    </xf>
    <xf numFmtId="0" fontId="4" fillId="0" borderId="0" xfId="0" applyFont="1" applyAlignment="1" quotePrefix="1">
      <alignment/>
    </xf>
    <xf numFmtId="212" fontId="23" fillId="0" borderId="0" xfId="21" applyNumberFormat="1" applyFont="1" applyBorder="1" applyAlignment="1">
      <alignment horizontal="right"/>
      <protection/>
    </xf>
    <xf numFmtId="173" fontId="15" fillId="0" borderId="0" xfId="21" applyNumberFormat="1" applyFont="1" applyBorder="1" applyAlignment="1">
      <alignment horizontal="right"/>
      <protection/>
    </xf>
    <xf numFmtId="173" fontId="16" fillId="0" borderId="0" xfId="21" applyNumberFormat="1" applyFont="1" applyBorder="1" applyAlignment="1">
      <alignment horizontal="center"/>
      <protection/>
    </xf>
    <xf numFmtId="173" fontId="16" fillId="0" borderId="0" xfId="21" applyNumberFormat="1" applyFont="1" applyBorder="1" applyAlignment="1">
      <alignment horizontal="centerContinuous"/>
      <protection/>
    </xf>
    <xf numFmtId="173" fontId="15" fillId="0" borderId="0" xfId="21" applyNumberFormat="1" applyFont="1">
      <alignment/>
      <protection/>
    </xf>
    <xf numFmtId="173" fontId="15" fillId="0" borderId="0" xfId="21" applyNumberFormat="1" applyFont="1" applyProtection="1">
      <alignment/>
      <protection/>
    </xf>
    <xf numFmtId="0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 horizontal="right"/>
    </xf>
    <xf numFmtId="37" fontId="9" fillId="0" borderId="0" xfId="21" applyFont="1" applyAlignment="1">
      <alignment horizontal="center"/>
      <protection/>
    </xf>
    <xf numFmtId="213" fontId="21" fillId="0" borderId="0" xfId="28" applyNumberFormat="1" applyFont="1" applyAlignment="1">
      <alignment horizontal="right"/>
      <protection/>
    </xf>
    <xf numFmtId="173" fontId="21" fillId="0" borderId="0" xfId="26" applyNumberFormat="1" applyFont="1">
      <alignment/>
      <protection/>
    </xf>
    <xf numFmtId="0" fontId="19" fillId="0" borderId="0" xfId="27" applyFont="1" applyAlignment="1">
      <alignment horizontal="centerContinuous"/>
      <protection/>
    </xf>
    <xf numFmtId="3" fontId="19" fillId="0" borderId="0" xfId="27" applyNumberFormat="1" applyFont="1" applyAlignment="1">
      <alignment horizontal="centerContinuous"/>
      <protection/>
    </xf>
    <xf numFmtId="0" fontId="19" fillId="0" borderId="0" xfId="27" applyFont="1">
      <alignment/>
      <protection/>
    </xf>
    <xf numFmtId="3" fontId="19" fillId="0" borderId="0" xfId="27" applyNumberFormat="1" applyFont="1">
      <alignment/>
      <protection/>
    </xf>
    <xf numFmtId="3" fontId="21" fillId="0" borderId="0" xfId="28" applyNumberFormat="1" applyFont="1" applyAlignment="1">
      <alignment horizontal="right"/>
      <protection/>
    </xf>
    <xf numFmtId="0" fontId="19" fillId="0" borderId="1" xfId="27" applyFont="1" applyBorder="1">
      <alignment/>
      <protection/>
    </xf>
    <xf numFmtId="213" fontId="19" fillId="0" borderId="1" xfId="27" applyNumberFormat="1" applyFont="1" applyBorder="1">
      <alignment/>
      <protection/>
    </xf>
    <xf numFmtId="213" fontId="19" fillId="0" borderId="0" xfId="27" applyNumberFormat="1" applyFont="1">
      <alignment/>
      <protection/>
    </xf>
    <xf numFmtId="0" fontId="19" fillId="0" borderId="2" xfId="27" applyFont="1" applyBorder="1">
      <alignment/>
      <protection/>
    </xf>
    <xf numFmtId="213" fontId="19" fillId="0" borderId="2" xfId="27" applyNumberFormat="1" applyFont="1" applyBorder="1">
      <alignment/>
      <protection/>
    </xf>
    <xf numFmtId="0" fontId="19" fillId="0" borderId="0" xfId="27" applyFont="1" applyBorder="1">
      <alignment/>
      <protection/>
    </xf>
    <xf numFmtId="0" fontId="19" fillId="0" borderId="0" xfId="0" applyFont="1" applyAlignment="1">
      <alignment/>
    </xf>
    <xf numFmtId="0" fontId="25" fillId="0" borderId="0" xfId="25" applyFont="1" applyFill="1" applyBorder="1" applyAlignment="1">
      <alignment wrapText="1"/>
      <protection/>
    </xf>
    <xf numFmtId="0" fontId="19" fillId="0" borderId="0" xfId="26" applyFont="1" applyBorder="1">
      <alignment/>
      <protection/>
    </xf>
    <xf numFmtId="16" fontId="19" fillId="0" borderId="0" xfId="26" applyNumberFormat="1" applyFont="1" quotePrefix="1">
      <alignment/>
      <protection/>
    </xf>
    <xf numFmtId="17" fontId="19" fillId="0" borderId="0" xfId="26" applyNumberFormat="1" applyFont="1" quotePrefix="1">
      <alignment/>
      <protection/>
    </xf>
    <xf numFmtId="0" fontId="19" fillId="0" borderId="0" xfId="26" applyFont="1" quotePrefix="1">
      <alignment/>
      <protection/>
    </xf>
    <xf numFmtId="3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3" fontId="4" fillId="0" borderId="1" xfId="0" applyNumberFormat="1" applyFont="1" applyBorder="1" applyAlignment="1">
      <alignment horizontal="centerContinuous"/>
    </xf>
    <xf numFmtId="3" fontId="4" fillId="0" borderId="3" xfId="0" applyNumberFormat="1" applyFont="1" applyBorder="1" applyAlignment="1">
      <alignment horizontal="centerContinuous"/>
    </xf>
    <xf numFmtId="3" fontId="4" fillId="0" borderId="4" xfId="0" applyNumberFormat="1" applyFont="1" applyBorder="1" applyAlignment="1">
      <alignment horizontal="centerContinuous"/>
    </xf>
    <xf numFmtId="3" fontId="14" fillId="0" borderId="1" xfId="0" applyNumberFormat="1" applyFont="1" applyBorder="1" applyAlignment="1">
      <alignment horizontal="centerContinuous"/>
    </xf>
    <xf numFmtId="3" fontId="14" fillId="0" borderId="3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14" fillId="0" borderId="0" xfId="0" applyFont="1" applyAlignment="1">
      <alignment horizontal="left"/>
    </xf>
    <xf numFmtId="3" fontId="14" fillId="0" borderId="0" xfId="0" applyNumberFormat="1" applyFont="1" applyAlignment="1">
      <alignment horizontal="right"/>
    </xf>
    <xf numFmtId="3" fontId="14" fillId="0" borderId="5" xfId="0" applyNumberFormat="1" applyFont="1" applyBorder="1" applyAlignment="1">
      <alignment horizontal="right"/>
    </xf>
    <xf numFmtId="3" fontId="14" fillId="0" borderId="6" xfId="0" applyNumberFormat="1" applyFont="1" applyBorder="1" applyAlignment="1">
      <alignment horizontal="right"/>
    </xf>
    <xf numFmtId="0" fontId="14" fillId="0" borderId="0" xfId="0" applyFont="1" applyAlignment="1">
      <alignment horizontal="right"/>
    </xf>
    <xf numFmtId="3" fontId="14" fillId="0" borderId="0" xfId="0" applyNumberFormat="1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3" fontId="4" fillId="0" borderId="1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left"/>
    </xf>
    <xf numFmtId="3" fontId="4" fillId="0" borderId="1" xfId="0" applyNumberFormat="1" applyFont="1" applyBorder="1" applyAlignment="1">
      <alignment/>
    </xf>
    <xf numFmtId="0" fontId="4" fillId="0" borderId="7" xfId="0" applyNumberFormat="1" applyFont="1" applyBorder="1" applyAlignment="1">
      <alignment/>
    </xf>
    <xf numFmtId="211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211" fontId="4" fillId="0" borderId="5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right"/>
    </xf>
    <xf numFmtId="3" fontId="26" fillId="0" borderId="0" xfId="0" applyNumberFormat="1" applyFont="1" applyAlignment="1">
      <alignment horizontal="right"/>
    </xf>
    <xf numFmtId="17" fontId="19" fillId="0" borderId="0" xfId="26" applyNumberFormat="1" applyFont="1">
      <alignment/>
      <protection/>
    </xf>
    <xf numFmtId="0" fontId="25" fillId="0" borderId="0" xfId="24" applyFont="1" applyFill="1" applyBorder="1" applyAlignment="1">
      <alignment wrapText="1"/>
      <protection/>
    </xf>
    <xf numFmtId="213" fontId="19" fillId="0" borderId="0" xfId="27" applyNumberFormat="1" applyFont="1" applyBorder="1">
      <alignment/>
      <protection/>
    </xf>
    <xf numFmtId="0" fontId="27" fillId="0" borderId="0" xfId="27" applyFont="1">
      <alignment/>
      <protection/>
    </xf>
    <xf numFmtId="3" fontId="27" fillId="0" borderId="0" xfId="27" applyNumberFormat="1" applyFont="1">
      <alignment/>
      <protection/>
    </xf>
    <xf numFmtId="0" fontId="27" fillId="0" borderId="0" xfId="27" applyFont="1" applyBorder="1">
      <alignment/>
      <protection/>
    </xf>
    <xf numFmtId="213" fontId="27" fillId="0" borderId="0" xfId="27" applyNumberFormat="1" applyFont="1" applyBorder="1">
      <alignment/>
      <protection/>
    </xf>
    <xf numFmtId="3" fontId="19" fillId="0" borderId="0" xfId="27" applyNumberFormat="1" applyFont="1" applyAlignment="1">
      <alignment horizontal="right"/>
      <protection/>
    </xf>
    <xf numFmtId="213" fontId="20" fillId="0" borderId="0" xfId="28" applyNumberFormat="1" applyFont="1" applyAlignment="1">
      <alignment horizontal="right"/>
      <protection/>
    </xf>
    <xf numFmtId="0" fontId="4" fillId="0" borderId="0" xfId="0" applyFont="1" applyAlignment="1">
      <alignment/>
    </xf>
    <xf numFmtId="211" fontId="4" fillId="0" borderId="6" xfId="0" applyNumberFormat="1" applyFont="1" applyBorder="1" applyAlignment="1">
      <alignment horizontal="right"/>
    </xf>
    <xf numFmtId="211" fontId="4" fillId="0" borderId="0" xfId="0" applyNumberFormat="1" applyFont="1" applyBorder="1" applyAlignment="1">
      <alignment horizontal="left"/>
    </xf>
    <xf numFmtId="211" fontId="4" fillId="0" borderId="3" xfId="0" applyNumberFormat="1" applyFont="1" applyBorder="1" applyAlignment="1">
      <alignment horizontal="right"/>
    </xf>
    <xf numFmtId="211" fontId="4" fillId="0" borderId="5" xfId="0" applyNumberFormat="1" applyFont="1" applyBorder="1" applyAlignment="1">
      <alignment horizontal="left"/>
    </xf>
    <xf numFmtId="211" fontId="4" fillId="0" borderId="0" xfId="0" applyNumberFormat="1" applyFont="1" applyBorder="1" applyAlignment="1">
      <alignment horizontal="right"/>
    </xf>
    <xf numFmtId="211" fontId="4" fillId="0" borderId="0" xfId="0" applyNumberFormat="1" applyFont="1" applyBorder="1" applyAlignment="1">
      <alignment/>
    </xf>
    <xf numFmtId="211" fontId="4" fillId="0" borderId="5" xfId="0" applyNumberFormat="1" applyFont="1" applyBorder="1" applyAlignment="1">
      <alignment/>
    </xf>
    <xf numFmtId="211" fontId="4" fillId="0" borderId="1" xfId="0" applyNumberFormat="1" applyFont="1" applyBorder="1" applyAlignment="1">
      <alignment horizontal="right"/>
    </xf>
    <xf numFmtId="211" fontId="4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0" fontId="19" fillId="0" borderId="0" xfId="27" applyFont="1" quotePrefix="1">
      <alignment/>
      <protection/>
    </xf>
    <xf numFmtId="214" fontId="19" fillId="0" borderId="0" xfId="27" applyNumberFormat="1" applyFont="1">
      <alignment/>
      <protection/>
    </xf>
    <xf numFmtId="214" fontId="19" fillId="0" borderId="1" xfId="27" applyNumberFormat="1" applyFont="1" applyBorder="1">
      <alignment/>
      <protection/>
    </xf>
    <xf numFmtId="214" fontId="19" fillId="0" borderId="2" xfId="27" applyNumberFormat="1" applyFont="1" applyBorder="1">
      <alignment/>
      <protection/>
    </xf>
    <xf numFmtId="214" fontId="19" fillId="0" borderId="0" xfId="0" applyNumberFormat="1" applyFont="1" applyAlignment="1">
      <alignment/>
    </xf>
    <xf numFmtId="214" fontId="19" fillId="0" borderId="1" xfId="0" applyNumberFormat="1" applyFont="1" applyBorder="1" applyAlignment="1">
      <alignment/>
    </xf>
    <xf numFmtId="0" fontId="19" fillId="0" borderId="1" xfId="0" applyFont="1" applyBorder="1" applyAlignment="1">
      <alignment/>
    </xf>
    <xf numFmtId="0" fontId="19" fillId="0" borderId="0" xfId="0" applyFont="1" applyBorder="1" applyAlignment="1">
      <alignment/>
    </xf>
    <xf numFmtId="3" fontId="19" fillId="0" borderId="0" xfId="0" applyNumberFormat="1" applyFont="1" applyAlignment="1">
      <alignment/>
    </xf>
    <xf numFmtId="214" fontId="19" fillId="0" borderId="0" xfId="26" applyNumberFormat="1" applyFont="1" applyAlignment="1">
      <alignment horizontal="centerContinuous"/>
      <protection/>
    </xf>
    <xf numFmtId="214" fontId="19" fillId="0" borderId="0" xfId="26" applyNumberFormat="1" applyFont="1">
      <alignment/>
      <protection/>
    </xf>
    <xf numFmtId="214" fontId="19" fillId="0" borderId="0" xfId="26" applyNumberFormat="1" applyFont="1" applyAlignment="1">
      <alignment horizontal="right"/>
      <protection/>
    </xf>
    <xf numFmtId="214" fontId="19" fillId="0" borderId="0" xfId="26" applyNumberFormat="1" applyFont="1" applyAlignment="1">
      <alignment horizontal="center"/>
      <protection/>
    </xf>
    <xf numFmtId="214" fontId="21" fillId="0" borderId="0" xfId="26" applyNumberFormat="1" applyFont="1" applyAlignment="1">
      <alignment horizontal="right"/>
      <protection/>
    </xf>
    <xf numFmtId="214" fontId="19" fillId="0" borderId="1" xfId="26" applyNumberFormat="1" applyFont="1" applyBorder="1" applyAlignment="1">
      <alignment horizontal="right"/>
      <protection/>
    </xf>
    <xf numFmtId="214" fontId="19" fillId="0" borderId="1" xfId="26" applyNumberFormat="1" applyFont="1" applyBorder="1">
      <alignment/>
      <protection/>
    </xf>
    <xf numFmtId="214" fontId="19" fillId="0" borderId="1" xfId="26" applyNumberFormat="1" applyFont="1" applyBorder="1" applyAlignment="1">
      <alignment horizontal="centerContinuous"/>
      <protection/>
    </xf>
    <xf numFmtId="214" fontId="21" fillId="0" borderId="0" xfId="26" applyNumberFormat="1" applyFont="1" applyAlignment="1">
      <alignment horizontal="center"/>
      <protection/>
    </xf>
    <xf numFmtId="212" fontId="19" fillId="0" borderId="0" xfId="21" applyNumberFormat="1" applyFont="1" applyAlignment="1">
      <alignment horizontal="centerContinuous"/>
      <protection/>
    </xf>
    <xf numFmtId="212" fontId="19" fillId="0" borderId="0" xfId="21" applyNumberFormat="1" applyFont="1">
      <alignment/>
      <protection/>
    </xf>
    <xf numFmtId="212" fontId="19" fillId="0" borderId="0" xfId="21" applyNumberFormat="1" applyFont="1" applyAlignment="1">
      <alignment horizontal="left"/>
      <protection/>
    </xf>
    <xf numFmtId="212" fontId="19" fillId="0" borderId="0" xfId="21" applyNumberFormat="1" applyFont="1" applyBorder="1" applyAlignment="1">
      <alignment horizontal="right"/>
      <protection/>
    </xf>
    <xf numFmtId="212" fontId="19" fillId="0" borderId="0" xfId="21" applyNumberFormat="1" applyFont="1" applyBorder="1" applyAlignment="1">
      <alignment/>
      <protection/>
    </xf>
    <xf numFmtId="174" fontId="19" fillId="0" borderId="0" xfId="21" applyNumberFormat="1" applyFont="1">
      <alignment/>
      <protection/>
    </xf>
    <xf numFmtId="212" fontId="21" fillId="0" borderId="0" xfId="21" applyNumberFormat="1" applyFont="1" applyBorder="1" applyAlignment="1">
      <alignment horizontal="center"/>
      <protection/>
    </xf>
    <xf numFmtId="212" fontId="21" fillId="0" borderId="0" xfId="21" applyNumberFormat="1" applyFont="1" applyBorder="1" applyAlignment="1">
      <alignment horizontal="centerContinuous"/>
      <protection/>
    </xf>
    <xf numFmtId="212" fontId="19" fillId="0" borderId="0" xfId="21" applyNumberFormat="1" applyFont="1" applyBorder="1">
      <alignment/>
      <protection/>
    </xf>
    <xf numFmtId="195" fontId="19" fillId="0" borderId="0" xfId="21" applyNumberFormat="1" applyFont="1" applyBorder="1" applyAlignment="1">
      <alignment/>
      <protection/>
    </xf>
    <xf numFmtId="195" fontId="19" fillId="0" borderId="0" xfId="21" applyNumberFormat="1" applyFont="1" applyBorder="1">
      <alignment/>
      <protection/>
    </xf>
    <xf numFmtId="195" fontId="19" fillId="0" borderId="0" xfId="21" applyNumberFormat="1" applyFont="1">
      <alignment/>
      <protection/>
    </xf>
    <xf numFmtId="195" fontId="19" fillId="0" borderId="0" xfId="21" applyNumberFormat="1" applyFont="1" applyProtection="1">
      <alignment/>
      <protection/>
    </xf>
    <xf numFmtId="212" fontId="19" fillId="0" borderId="0" xfId="21" applyNumberFormat="1" applyFont="1" applyProtection="1">
      <alignment/>
      <protection/>
    </xf>
    <xf numFmtId="212" fontId="19" fillId="0" borderId="0" xfId="21" applyNumberFormat="1" applyFont="1" applyBorder="1" applyProtection="1">
      <alignment/>
      <protection/>
    </xf>
    <xf numFmtId="195" fontId="19" fillId="0" borderId="0" xfId="21" applyNumberFormat="1" applyFont="1" applyBorder="1" applyProtection="1">
      <alignment/>
      <protection/>
    </xf>
    <xf numFmtId="212" fontId="19" fillId="0" borderId="0" xfId="21" applyNumberFormat="1" applyFont="1" applyAlignment="1" quotePrefix="1">
      <alignment horizontal="centerContinuous"/>
      <protection/>
    </xf>
    <xf numFmtId="212" fontId="19" fillId="0" borderId="0" xfId="21" applyNumberFormat="1" applyFont="1" applyAlignment="1" applyProtection="1">
      <alignment horizontal="centerContinuous"/>
      <protection/>
    </xf>
    <xf numFmtId="212" fontId="19" fillId="0" borderId="0" xfId="22" applyNumberFormat="1" applyFont="1">
      <alignment vertical="center"/>
      <protection/>
    </xf>
    <xf numFmtId="212" fontId="21" fillId="0" borderId="0" xfId="21" applyNumberFormat="1" applyFont="1" applyBorder="1" applyAlignment="1">
      <alignment horizontal="right"/>
      <protection/>
    </xf>
    <xf numFmtId="0" fontId="19" fillId="0" borderId="0" xfId="0" applyNumberFormat="1" applyFont="1" applyBorder="1" applyAlignment="1">
      <alignment/>
    </xf>
    <xf numFmtId="213" fontId="28" fillId="0" borderId="0" xfId="28" applyNumberFormat="1" applyFont="1" applyAlignment="1">
      <alignment horizontal="right"/>
      <protection/>
    </xf>
    <xf numFmtId="0" fontId="0" fillId="0" borderId="0" xfId="0" applyAlignment="1">
      <alignment horizontal="left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/>
    </xf>
    <xf numFmtId="0" fontId="21" fillId="0" borderId="0" xfId="26" applyFont="1">
      <alignment/>
      <protection/>
    </xf>
    <xf numFmtId="0" fontId="21" fillId="0" borderId="0" xfId="26" applyFont="1" applyAlignment="1">
      <alignment horizontal="center"/>
      <protection/>
    </xf>
    <xf numFmtId="37" fontId="4" fillId="0" borderId="0" xfId="21" applyFont="1" applyAlignment="1">
      <alignment horizontal="center"/>
      <protection/>
    </xf>
    <xf numFmtId="0" fontId="4" fillId="0" borderId="0" xfId="0" applyFont="1" applyAlignment="1">
      <alignment horizontal="center"/>
    </xf>
    <xf numFmtId="212" fontId="19" fillId="0" borderId="0" xfId="21" applyNumberFormat="1" applyFont="1" applyAlignment="1">
      <alignment horizontal="center"/>
      <protection/>
    </xf>
    <xf numFmtId="0" fontId="19" fillId="0" borderId="1" xfId="27" applyFont="1" applyBorder="1" applyAlignment="1">
      <alignment horizontal="center"/>
      <protection/>
    </xf>
    <xf numFmtId="37" fontId="9" fillId="0" borderId="0" xfId="21" applyFont="1" applyAlignment="1">
      <alignment horizontal="center"/>
      <protection/>
    </xf>
    <xf numFmtId="171" fontId="15" fillId="0" borderId="0" xfId="23" applyNumberFormat="1" applyFont="1">
      <alignment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nrollbyEthnic" xfId="21"/>
    <cellStyle name="Normal_Ethnic" xfId="22"/>
    <cellStyle name="Normal_New by Class + Admit" xfId="23"/>
    <cellStyle name="Normal_Sequence" xfId="24"/>
    <cellStyle name="Normal_Sheet1" xfId="25"/>
    <cellStyle name="Normal_SRS35" xfId="26"/>
    <cellStyle name="Normal_SRS35_from_query" xfId="27"/>
    <cellStyle name="Normal_SRS35from query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1219200</xdr:colOff>
      <xdr:row>0</xdr:row>
      <xdr:rowOff>47625</xdr:rowOff>
    </xdr:from>
    <xdr:to>
      <xdr:col>2</xdr:col>
      <xdr:colOff>2743200</xdr:colOff>
      <xdr:row>8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47625"/>
          <a:ext cx="15240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1257300</xdr:colOff>
      <xdr:row>58</xdr:row>
      <xdr:rowOff>47625</xdr:rowOff>
    </xdr:from>
    <xdr:ext cx="76200" cy="295275"/>
    <xdr:sp>
      <xdr:nvSpPr>
        <xdr:cNvPr id="1" name="TextBox 1"/>
        <xdr:cNvSpPr txBox="1">
          <a:spLocks noChangeArrowheads="1"/>
        </xdr:cNvSpPr>
      </xdr:nvSpPr>
      <xdr:spPr>
        <a:xfrm>
          <a:off x="3514725" y="89249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Other_Files\IR\Enroll-Student%20reports\Term%20by%20term\2004-4\Ft%20at%2012%20hrs%20Pg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 FT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3" max="3" width="42.28125" style="0" customWidth="1"/>
    <col min="4" max="4" width="26.57421875" style="0" customWidth="1"/>
    <col min="5" max="5" width="3.57421875" style="0" customWidth="1"/>
  </cols>
  <sheetData>
    <row r="1" spans="1:3" ht="12.75">
      <c r="A1" s="153"/>
      <c r="B1" s="153"/>
      <c r="C1" s="153"/>
    </row>
    <row r="2" spans="1:3" ht="12.75">
      <c r="A2" s="153"/>
      <c r="B2" s="153"/>
      <c r="C2" s="153"/>
    </row>
    <row r="3" spans="1:3" ht="12.75">
      <c r="A3" s="153"/>
      <c r="B3" s="153"/>
      <c r="C3" s="153"/>
    </row>
    <row r="4" spans="1:3" ht="12.75">
      <c r="A4" s="153"/>
      <c r="B4" s="153"/>
      <c r="C4" s="153"/>
    </row>
    <row r="5" spans="1:3" ht="12.75">
      <c r="A5" s="153"/>
      <c r="B5" s="153"/>
      <c r="C5" s="153"/>
    </row>
    <row r="6" spans="1:3" ht="12.75">
      <c r="A6" s="153"/>
      <c r="B6" s="153"/>
      <c r="C6" s="153"/>
    </row>
    <row r="7" spans="1:3" ht="12.75">
      <c r="A7" s="153"/>
      <c r="B7" s="153"/>
      <c r="C7" s="153"/>
    </row>
    <row r="8" spans="1:3" ht="12.75">
      <c r="A8" s="153"/>
      <c r="B8" s="153"/>
      <c r="C8" s="153"/>
    </row>
    <row r="9" spans="1:3" ht="12.75">
      <c r="A9" s="153"/>
      <c r="B9" s="153"/>
      <c r="C9" s="153"/>
    </row>
    <row r="10" spans="1:3" ht="12.75">
      <c r="A10" s="153"/>
      <c r="B10" s="153"/>
      <c r="C10" s="153"/>
    </row>
    <row r="11" spans="1:5" ht="15.75">
      <c r="A11" s="154" t="s">
        <v>40</v>
      </c>
      <c r="B11" s="154"/>
      <c r="C11" s="154"/>
      <c r="D11" s="1"/>
      <c r="E11" s="1"/>
    </row>
    <row r="12" spans="1:5" ht="15.75">
      <c r="A12" s="112"/>
      <c r="B12" s="67"/>
      <c r="C12" s="67"/>
      <c r="D12" s="1"/>
      <c r="E12" s="1"/>
    </row>
    <row r="13" spans="1:5" ht="15.75">
      <c r="A13" s="155" t="s">
        <v>21</v>
      </c>
      <c r="B13" s="155"/>
      <c r="C13" s="155"/>
      <c r="D13" s="1"/>
      <c r="E13" s="1"/>
    </row>
    <row r="14" spans="1:5" ht="12.75" customHeight="1">
      <c r="A14" s="155" t="s">
        <v>613</v>
      </c>
      <c r="B14" s="155"/>
      <c r="C14" s="155"/>
      <c r="D14" s="1"/>
      <c r="E14" s="1"/>
    </row>
    <row r="15" spans="1:5" ht="15.75" customHeight="1">
      <c r="A15" s="155"/>
      <c r="B15" s="155"/>
      <c r="C15" s="155"/>
      <c r="D15" s="1"/>
      <c r="E15" s="1"/>
    </row>
    <row r="16" spans="1:5" ht="12.75">
      <c r="A16" s="67"/>
      <c r="B16" s="67"/>
      <c r="C16" s="67"/>
      <c r="D16" s="1"/>
      <c r="E16" s="1"/>
    </row>
    <row r="17" spans="1:5" ht="15.75">
      <c r="A17" s="155" t="s">
        <v>22</v>
      </c>
      <c r="B17" s="155"/>
      <c r="C17" s="155"/>
      <c r="D17" s="1"/>
      <c r="E17" s="1"/>
    </row>
    <row r="18" spans="1:5" ht="15.75">
      <c r="A18" s="155"/>
      <c r="B18" s="1"/>
      <c r="C18" s="1"/>
      <c r="D18" s="1"/>
      <c r="E18" s="1"/>
    </row>
    <row r="19" spans="1:5" ht="15.75">
      <c r="A19" s="155" t="s">
        <v>605</v>
      </c>
      <c r="B19" s="155"/>
      <c r="C19" s="155"/>
      <c r="D19" s="1"/>
      <c r="E19" s="1"/>
    </row>
    <row r="20" spans="1:5" ht="15.75">
      <c r="A20" s="155"/>
      <c r="B20" s="1"/>
      <c r="C20" s="1"/>
      <c r="D20" s="1"/>
      <c r="E20" s="1"/>
    </row>
    <row r="21" spans="1:5" ht="16.5">
      <c r="A21" s="156" t="s">
        <v>23</v>
      </c>
      <c r="B21" s="156"/>
      <c r="C21" s="156"/>
      <c r="D21" s="1"/>
      <c r="E21" s="1"/>
    </row>
    <row r="22" spans="1:5" ht="12.75">
      <c r="A22" s="2"/>
      <c r="B22" s="2"/>
      <c r="C22" s="2"/>
      <c r="D22" s="2"/>
      <c r="E22" s="2"/>
    </row>
    <row r="23" spans="1:5" ht="12.75">
      <c r="A23" s="3" t="s">
        <v>24</v>
      </c>
      <c r="B23" s="2"/>
      <c r="C23" s="2"/>
      <c r="D23" s="2"/>
      <c r="E23" s="2"/>
    </row>
    <row r="24" spans="1:5" ht="12.75">
      <c r="A24" s="2"/>
      <c r="B24" s="2"/>
      <c r="C24" s="2"/>
      <c r="D24" s="2"/>
      <c r="E24" s="2"/>
    </row>
    <row r="25" spans="1:5" ht="12.75">
      <c r="A25" s="2"/>
      <c r="B25" s="2" t="s">
        <v>0</v>
      </c>
      <c r="C25" s="2" t="s">
        <v>517</v>
      </c>
      <c r="D25" s="37" t="s">
        <v>664</v>
      </c>
      <c r="E25" s="2">
        <v>1</v>
      </c>
    </row>
    <row r="26" spans="1:5" ht="12.75">
      <c r="A26" s="2"/>
      <c r="B26" s="2"/>
      <c r="C26" s="2"/>
      <c r="D26" s="2"/>
      <c r="E26" s="2"/>
    </row>
    <row r="27" spans="1:5" ht="12.75">
      <c r="A27" s="2"/>
      <c r="B27" s="2" t="s">
        <v>25</v>
      </c>
      <c r="C27" s="2" t="s">
        <v>26</v>
      </c>
      <c r="D27" s="37" t="s">
        <v>664</v>
      </c>
      <c r="E27" s="2">
        <v>2</v>
      </c>
    </row>
    <row r="28" spans="1:5" ht="12.75">
      <c r="A28" s="2"/>
      <c r="B28" s="2"/>
      <c r="C28" s="2"/>
      <c r="D28" s="2"/>
      <c r="E28" s="2"/>
    </row>
    <row r="29" spans="1:5" ht="12.75">
      <c r="A29" s="2"/>
      <c r="B29" s="2" t="s">
        <v>27</v>
      </c>
      <c r="C29" s="2" t="s">
        <v>28</v>
      </c>
      <c r="D29" s="37" t="s">
        <v>664</v>
      </c>
      <c r="E29" s="2">
        <v>3</v>
      </c>
    </row>
    <row r="30" spans="1:5" ht="12.75">
      <c r="A30" s="2"/>
      <c r="B30" s="2"/>
      <c r="C30" s="2"/>
      <c r="D30" s="2"/>
      <c r="E30" s="2"/>
    </row>
    <row r="31" spans="1:5" ht="12.75">
      <c r="A31" s="2"/>
      <c r="B31" s="2" t="s">
        <v>29</v>
      </c>
      <c r="C31" s="2" t="s">
        <v>30</v>
      </c>
      <c r="D31" s="37" t="s">
        <v>664</v>
      </c>
      <c r="E31" s="2">
        <v>4</v>
      </c>
    </row>
    <row r="32" spans="1:5" ht="12.75">
      <c r="A32" s="2"/>
      <c r="B32" s="2"/>
      <c r="C32" s="2"/>
      <c r="D32" s="2"/>
      <c r="E32" s="2"/>
    </row>
    <row r="33" spans="1:5" ht="12.75">
      <c r="A33" s="2"/>
      <c r="B33" s="2"/>
      <c r="C33" s="2"/>
      <c r="D33" s="2"/>
      <c r="E33" s="2"/>
    </row>
    <row r="34" spans="1:5" ht="12.75">
      <c r="A34" s="3" t="s">
        <v>31</v>
      </c>
      <c r="B34" s="2"/>
      <c r="C34" s="2"/>
      <c r="D34" s="2"/>
      <c r="E34" s="2"/>
    </row>
    <row r="35" spans="1:5" ht="12.75">
      <c r="A35" s="2"/>
      <c r="B35" s="2"/>
      <c r="C35" s="2"/>
      <c r="D35" s="2"/>
      <c r="E35" s="2"/>
    </row>
    <row r="36" spans="1:5" ht="12.75">
      <c r="A36" s="2"/>
      <c r="B36" s="2" t="s">
        <v>32</v>
      </c>
      <c r="C36" s="2" t="s">
        <v>33</v>
      </c>
      <c r="D36" s="37" t="s">
        <v>664</v>
      </c>
      <c r="E36" s="2">
        <v>10</v>
      </c>
    </row>
    <row r="37" spans="1:5" ht="12.75">
      <c r="A37" s="2"/>
      <c r="B37" s="2"/>
      <c r="C37" s="2"/>
      <c r="D37" s="2"/>
      <c r="E37" s="2"/>
    </row>
    <row r="38" spans="1:5" ht="12.75">
      <c r="A38" s="2"/>
      <c r="B38" s="2" t="s">
        <v>34</v>
      </c>
      <c r="C38" s="2" t="s">
        <v>35</v>
      </c>
      <c r="D38" s="37" t="s">
        <v>664</v>
      </c>
      <c r="E38" s="2">
        <v>11</v>
      </c>
    </row>
    <row r="39" spans="1:5" ht="12.75">
      <c r="A39" s="2"/>
      <c r="B39" s="2"/>
      <c r="C39" s="2"/>
      <c r="D39" s="2"/>
      <c r="E39" s="2"/>
    </row>
    <row r="40" spans="1:5" ht="12.75">
      <c r="A40" s="2"/>
      <c r="B40" s="2" t="s">
        <v>36</v>
      </c>
      <c r="C40" s="2" t="s">
        <v>37</v>
      </c>
      <c r="D40" s="37" t="s">
        <v>664</v>
      </c>
      <c r="E40" s="2">
        <v>15</v>
      </c>
    </row>
    <row r="41" spans="1:5" ht="12.75">
      <c r="A41" s="2"/>
      <c r="B41" s="2"/>
      <c r="C41" s="2"/>
      <c r="D41" s="2"/>
      <c r="E41" s="2"/>
    </row>
    <row r="42" spans="1:5" ht="12.75">
      <c r="A42" s="2"/>
      <c r="B42" s="2" t="s">
        <v>38</v>
      </c>
      <c r="C42" s="2" t="s">
        <v>39</v>
      </c>
      <c r="D42" s="37" t="s">
        <v>664</v>
      </c>
      <c r="E42" s="2">
        <v>17</v>
      </c>
    </row>
    <row r="43" spans="1:5" ht="12.75">
      <c r="A43" s="2"/>
      <c r="B43" s="2"/>
      <c r="C43" s="2"/>
      <c r="D43" s="2"/>
      <c r="E43" s="2"/>
    </row>
    <row r="44" spans="1:5" ht="12.75">
      <c r="A44" s="2"/>
      <c r="B44" s="2"/>
      <c r="C44" s="2"/>
      <c r="D44" s="2"/>
      <c r="E44" s="2"/>
    </row>
    <row r="45" spans="1:5" ht="12.75">
      <c r="A45" s="2"/>
      <c r="B45" s="2"/>
      <c r="C45" s="2"/>
      <c r="D45" s="2"/>
      <c r="E45" s="2"/>
    </row>
  </sheetData>
  <printOptions horizontalCentered="1"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2"/>
  <sheetViews>
    <sheetView showGridLines="0" workbookViewId="0" topLeftCell="A1">
      <selection activeCell="A1" sqref="A1:M1"/>
    </sheetView>
  </sheetViews>
  <sheetFormatPr defaultColWidth="9.140625" defaultRowHeight="12.75"/>
  <cols>
    <col min="1" max="1" width="13.8515625" style="2" customWidth="1"/>
    <col min="2" max="3" width="6.28125" style="68" customWidth="1"/>
    <col min="4" max="4" width="5.7109375" style="68" customWidth="1"/>
    <col min="5" max="5" width="9.140625" style="68" customWidth="1"/>
    <col min="6" max="6" width="5.57421875" style="68" customWidth="1"/>
    <col min="7" max="7" width="5.7109375" style="68" customWidth="1"/>
    <col min="8" max="8" width="5.57421875" style="68" customWidth="1"/>
    <col min="9" max="9" width="9.140625" style="68" customWidth="1"/>
    <col min="10" max="11" width="6.28125" style="68" customWidth="1"/>
    <col min="12" max="12" width="6.00390625" style="68" customWidth="1"/>
    <col min="13" max="13" width="9.140625" style="68" customWidth="1"/>
    <col min="14" max="14" width="5.00390625" style="2" customWidth="1"/>
    <col min="15" max="16384" width="10.28125" style="2" customWidth="1"/>
  </cols>
  <sheetData>
    <row r="1" spans="1:14" ht="12.75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"/>
    </row>
    <row r="2" spans="1:14" ht="12.75">
      <c r="A2" s="1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1"/>
    </row>
    <row r="3" spans="1:14" ht="12.75">
      <c r="A3" s="159" t="s">
        <v>15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"/>
    </row>
    <row r="4" spans="1:14" ht="12.75">
      <c r="A4" s="1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1"/>
    </row>
    <row r="5" spans="1:14" ht="12.75">
      <c r="A5" s="1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1"/>
    </row>
    <row r="6" spans="1:13" s="102" customFormat="1" ht="12.75">
      <c r="A6" s="1" t="s">
        <v>20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</row>
    <row r="7" spans="1:14" ht="12.75">
      <c r="A7" s="1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1"/>
    </row>
    <row r="8" spans="1:14" ht="12.75">
      <c r="A8" s="1" t="s">
        <v>612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1"/>
    </row>
    <row r="9" spans="1:14" ht="12.75">
      <c r="A9" s="1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1"/>
    </row>
    <row r="10" ht="12.75">
      <c r="A10" s="67"/>
    </row>
    <row r="11" spans="2:14" ht="12.75">
      <c r="B11" s="69" t="s">
        <v>1</v>
      </c>
      <c r="C11" s="69"/>
      <c r="D11" s="69"/>
      <c r="E11" s="70"/>
      <c r="F11" s="71" t="s">
        <v>2</v>
      </c>
      <c r="G11" s="72"/>
      <c r="H11" s="72"/>
      <c r="I11" s="73"/>
      <c r="J11" s="71" t="s">
        <v>5</v>
      </c>
      <c r="K11" s="69"/>
      <c r="L11" s="69"/>
      <c r="M11" s="69"/>
      <c r="N11" s="74"/>
    </row>
    <row r="12" spans="1:14" ht="12.75">
      <c r="A12" s="75" t="s">
        <v>519</v>
      </c>
      <c r="B12" s="76" t="s">
        <v>3</v>
      </c>
      <c r="C12" s="76" t="s">
        <v>4</v>
      </c>
      <c r="D12" s="76" t="s">
        <v>5</v>
      </c>
      <c r="E12" s="77" t="s">
        <v>14</v>
      </c>
      <c r="F12" s="76" t="s">
        <v>3</v>
      </c>
      <c r="G12" s="76" t="s">
        <v>4</v>
      </c>
      <c r="H12" s="76" t="s">
        <v>5</v>
      </c>
      <c r="I12" s="77" t="s">
        <v>14</v>
      </c>
      <c r="J12" s="76" t="s">
        <v>3</v>
      </c>
      <c r="K12" s="76" t="s">
        <v>4</v>
      </c>
      <c r="L12" s="76" t="s">
        <v>5</v>
      </c>
      <c r="M12" s="78" t="s">
        <v>14</v>
      </c>
      <c r="N12" s="79"/>
    </row>
    <row r="13" spans="1:14" ht="12.75">
      <c r="A13" s="67"/>
      <c r="B13" s="76"/>
      <c r="C13" s="76"/>
      <c r="D13" s="76"/>
      <c r="E13" s="77"/>
      <c r="F13" s="76"/>
      <c r="G13" s="76"/>
      <c r="H13" s="76"/>
      <c r="I13" s="77"/>
      <c r="J13" s="76"/>
      <c r="K13" s="76"/>
      <c r="L13" s="76"/>
      <c r="M13" s="80"/>
      <c r="N13" s="79"/>
    </row>
    <row r="14" spans="1:13" ht="12.75">
      <c r="A14" s="81" t="s">
        <v>16</v>
      </c>
      <c r="B14" s="82">
        <f aca="true" t="shared" si="0" ref="B14:I14">B30+B17</f>
        <v>7609</v>
      </c>
      <c r="C14" s="82">
        <f t="shared" si="0"/>
        <v>10206</v>
      </c>
      <c r="D14" s="82">
        <f t="shared" si="0"/>
        <v>17815</v>
      </c>
      <c r="E14" s="90">
        <f>E30+E17</f>
        <v>251410.5</v>
      </c>
      <c r="F14" s="82">
        <f t="shared" si="0"/>
        <v>942</v>
      </c>
      <c r="G14" s="82">
        <f t="shared" si="0"/>
        <v>1504</v>
      </c>
      <c r="H14" s="82">
        <f t="shared" si="0"/>
        <v>2446</v>
      </c>
      <c r="I14" s="90">
        <f t="shared" si="0"/>
        <v>13045.5</v>
      </c>
      <c r="J14" s="82">
        <f>B14+F14</f>
        <v>8551</v>
      </c>
      <c r="K14" s="82">
        <f>C14+G14</f>
        <v>11710</v>
      </c>
      <c r="L14" s="82">
        <f>K14+J14</f>
        <v>20261</v>
      </c>
      <c r="M14" s="110">
        <f>E14+I14</f>
        <v>264456</v>
      </c>
    </row>
    <row r="15" spans="1:13" ht="12.75">
      <c r="A15" s="83"/>
      <c r="B15" s="84"/>
      <c r="C15" s="84"/>
      <c r="D15" s="84"/>
      <c r="E15" s="103"/>
      <c r="F15" s="84"/>
      <c r="G15" s="84"/>
      <c r="H15" s="84"/>
      <c r="I15" s="103"/>
      <c r="J15" s="84"/>
      <c r="K15" s="84"/>
      <c r="L15" s="84"/>
      <c r="M15" s="107"/>
    </row>
    <row r="16" spans="1:13" ht="12.75">
      <c r="A16" s="67"/>
      <c r="B16" s="85"/>
      <c r="C16" s="85"/>
      <c r="D16" s="85"/>
      <c r="E16" s="104"/>
      <c r="F16" s="85"/>
      <c r="G16" s="85"/>
      <c r="H16" s="85"/>
      <c r="I16" s="104"/>
      <c r="J16" s="85"/>
      <c r="K16" s="85"/>
      <c r="L16" s="85"/>
      <c r="M16" s="104"/>
    </row>
    <row r="17" spans="1:13" ht="12.75">
      <c r="A17" s="81" t="s">
        <v>518</v>
      </c>
      <c r="B17" s="86">
        <f aca="true" t="shared" si="1" ref="B17:M17">SUM(B19:B27)</f>
        <v>7166</v>
      </c>
      <c r="C17" s="86">
        <f t="shared" si="1"/>
        <v>9528</v>
      </c>
      <c r="D17" s="86">
        <f t="shared" si="1"/>
        <v>16694</v>
      </c>
      <c r="E17" s="105">
        <f t="shared" si="1"/>
        <v>239943.5</v>
      </c>
      <c r="F17" s="86">
        <f t="shared" si="1"/>
        <v>524</v>
      </c>
      <c r="G17" s="86">
        <f t="shared" si="1"/>
        <v>624</v>
      </c>
      <c r="H17" s="86">
        <f t="shared" si="1"/>
        <v>1148</v>
      </c>
      <c r="I17" s="105">
        <f t="shared" si="1"/>
        <v>8133.5</v>
      </c>
      <c r="J17" s="86">
        <f t="shared" si="1"/>
        <v>7690</v>
      </c>
      <c r="K17" s="86">
        <f t="shared" si="1"/>
        <v>10152</v>
      </c>
      <c r="L17" s="86">
        <f t="shared" si="1"/>
        <v>17842</v>
      </c>
      <c r="M17" s="110">
        <f t="shared" si="1"/>
        <v>248077</v>
      </c>
    </row>
    <row r="18" spans="1:13" ht="12.75">
      <c r="A18" s="67"/>
      <c r="B18" s="85"/>
      <c r="C18" s="85"/>
      <c r="D18" s="85"/>
      <c r="E18" s="106"/>
      <c r="F18" s="85"/>
      <c r="G18" s="85"/>
      <c r="H18" s="85"/>
      <c r="I18" s="106"/>
      <c r="J18" s="85"/>
      <c r="K18" s="85"/>
      <c r="L18" s="85"/>
      <c r="M18" s="111"/>
    </row>
    <row r="19" spans="1:14" ht="12.75">
      <c r="A19" s="67" t="s">
        <v>13</v>
      </c>
      <c r="B19" s="44">
        <v>1898</v>
      </c>
      <c r="C19" s="44">
        <v>2567</v>
      </c>
      <c r="D19" s="45">
        <f>C19+B19</f>
        <v>4465</v>
      </c>
      <c r="E19" s="90">
        <v>64871</v>
      </c>
      <c r="F19" s="87">
        <v>18</v>
      </c>
      <c r="G19" s="45">
        <v>9</v>
      </c>
      <c r="H19" s="45">
        <f>G19+F19</f>
        <v>27</v>
      </c>
      <c r="I19" s="90">
        <v>224</v>
      </c>
      <c r="J19" s="45">
        <f>B19+F19</f>
        <v>1916</v>
      </c>
      <c r="K19" s="45">
        <f>C19+G19</f>
        <v>2576</v>
      </c>
      <c r="L19" s="45">
        <f>K19+J19</f>
        <v>4492</v>
      </c>
      <c r="M19" s="88">
        <f>E19+I19</f>
        <v>65095</v>
      </c>
      <c r="N19" s="89"/>
    </row>
    <row r="20" spans="1:14" ht="12.75">
      <c r="A20" s="67"/>
      <c r="B20" s="45"/>
      <c r="C20" s="45"/>
      <c r="D20" s="45"/>
      <c r="E20" s="90"/>
      <c r="F20" s="45"/>
      <c r="G20" s="45"/>
      <c r="H20" s="45"/>
      <c r="I20" s="90"/>
      <c r="J20" s="45"/>
      <c r="K20" s="45"/>
      <c r="L20" s="45"/>
      <c r="M20" s="88"/>
      <c r="N20" s="89"/>
    </row>
    <row r="21" spans="1:14" ht="12.75">
      <c r="A21" s="67" t="s">
        <v>11</v>
      </c>
      <c r="B21" s="45">
        <v>1262</v>
      </c>
      <c r="C21" s="45">
        <v>1831</v>
      </c>
      <c r="D21" s="45">
        <f>C21+B21</f>
        <v>3093</v>
      </c>
      <c r="E21" s="90">
        <v>45511</v>
      </c>
      <c r="F21" s="45">
        <v>34</v>
      </c>
      <c r="G21" s="45">
        <v>49</v>
      </c>
      <c r="H21" s="45">
        <f>G21+F21</f>
        <v>83</v>
      </c>
      <c r="I21" s="90">
        <v>655</v>
      </c>
      <c r="J21" s="45">
        <f>B21+F21</f>
        <v>1296</v>
      </c>
      <c r="K21" s="45">
        <f>C21+G21</f>
        <v>1880</v>
      </c>
      <c r="L21" s="45">
        <f>K21+J21</f>
        <v>3176</v>
      </c>
      <c r="M21" s="88">
        <f>E21+I21</f>
        <v>46166</v>
      </c>
      <c r="N21" s="89"/>
    </row>
    <row r="22" spans="1:14" ht="12.75">
      <c r="A22" s="67"/>
      <c r="B22" s="45"/>
      <c r="C22" s="45"/>
      <c r="D22" s="45"/>
      <c r="E22" s="90"/>
      <c r="F22" s="45"/>
      <c r="G22" s="45"/>
      <c r="H22" s="45"/>
      <c r="I22" s="90"/>
      <c r="J22" s="45"/>
      <c r="K22" s="45"/>
      <c r="L22" s="45"/>
      <c r="M22" s="88"/>
      <c r="N22" s="89"/>
    </row>
    <row r="23" spans="1:14" ht="12.75">
      <c r="A23" s="67" t="s">
        <v>10</v>
      </c>
      <c r="B23" s="45">
        <v>1790</v>
      </c>
      <c r="C23" s="45">
        <v>2301</v>
      </c>
      <c r="D23" s="45">
        <f>C23+B23</f>
        <v>4091</v>
      </c>
      <c r="E23" s="90">
        <v>58929.5</v>
      </c>
      <c r="F23" s="45">
        <v>101</v>
      </c>
      <c r="G23" s="45">
        <v>158</v>
      </c>
      <c r="H23" s="45">
        <f>G23+F23</f>
        <v>259</v>
      </c>
      <c r="I23" s="90">
        <v>1865</v>
      </c>
      <c r="J23" s="45">
        <f>B23+F23</f>
        <v>1891</v>
      </c>
      <c r="K23" s="45">
        <f>C23+G23</f>
        <v>2459</v>
      </c>
      <c r="L23" s="45">
        <f>K23+J23</f>
        <v>4350</v>
      </c>
      <c r="M23" s="88">
        <f>E23+I23</f>
        <v>60794.5</v>
      </c>
      <c r="N23" s="89"/>
    </row>
    <row r="24" spans="1:14" ht="12.75">
      <c r="A24" s="67"/>
      <c r="B24" s="45"/>
      <c r="C24" s="45"/>
      <c r="D24" s="45"/>
      <c r="E24" s="90"/>
      <c r="F24" s="45"/>
      <c r="G24" s="45"/>
      <c r="H24" s="45"/>
      <c r="I24" s="90"/>
      <c r="J24" s="45"/>
      <c r="K24" s="45"/>
      <c r="L24" s="45"/>
      <c r="M24" s="88"/>
      <c r="N24" s="89"/>
    </row>
    <row r="25" spans="1:14" ht="12.75">
      <c r="A25" s="67" t="s">
        <v>9</v>
      </c>
      <c r="B25" s="45">
        <v>2209</v>
      </c>
      <c r="C25" s="45">
        <v>2821</v>
      </c>
      <c r="D25" s="45">
        <f>C25+B25</f>
        <v>5030</v>
      </c>
      <c r="E25" s="90">
        <v>70444</v>
      </c>
      <c r="F25" s="45">
        <v>354</v>
      </c>
      <c r="G25" s="45">
        <v>382</v>
      </c>
      <c r="H25" s="45">
        <f>G25+F25</f>
        <v>736</v>
      </c>
      <c r="I25" s="90">
        <v>5196.5</v>
      </c>
      <c r="J25" s="45">
        <f>B25+F25</f>
        <v>2563</v>
      </c>
      <c r="K25" s="45">
        <f>C25+G25</f>
        <v>3203</v>
      </c>
      <c r="L25" s="45">
        <f>K25+J25</f>
        <v>5766</v>
      </c>
      <c r="M25" s="88">
        <f>E25+I25</f>
        <v>75640.5</v>
      </c>
      <c r="N25" s="89"/>
    </row>
    <row r="26" spans="1:14" ht="12.75">
      <c r="A26" s="67"/>
      <c r="B26" s="45"/>
      <c r="C26" s="45"/>
      <c r="D26" s="45"/>
      <c r="E26" s="90"/>
      <c r="F26" s="45"/>
      <c r="G26" s="45"/>
      <c r="H26" s="45"/>
      <c r="I26" s="90"/>
      <c r="J26" s="45"/>
      <c r="K26" s="45"/>
      <c r="L26" s="45"/>
      <c r="M26" s="88"/>
      <c r="N26" s="89"/>
    </row>
    <row r="27" spans="1:14" ht="12.75">
      <c r="A27" s="67" t="s">
        <v>6</v>
      </c>
      <c r="B27" s="45">
        <v>7</v>
      </c>
      <c r="C27" s="45">
        <v>8</v>
      </c>
      <c r="D27" s="45">
        <f>C27+B27</f>
        <v>15</v>
      </c>
      <c r="E27" s="90">
        <v>188</v>
      </c>
      <c r="F27" s="45">
        <v>17</v>
      </c>
      <c r="G27" s="45">
        <v>26</v>
      </c>
      <c r="H27" s="45">
        <f>G27+F27</f>
        <v>43</v>
      </c>
      <c r="I27" s="90">
        <v>193</v>
      </c>
      <c r="J27" s="45">
        <f>B27+F27</f>
        <v>24</v>
      </c>
      <c r="K27" s="45">
        <f>C27+G27</f>
        <v>34</v>
      </c>
      <c r="L27" s="45">
        <f>K27+J27</f>
        <v>58</v>
      </c>
      <c r="M27" s="88">
        <f>E27+I27</f>
        <v>381</v>
      </c>
      <c r="N27" s="89"/>
    </row>
    <row r="28" spans="1:14" ht="12.75">
      <c r="A28" s="67"/>
      <c r="B28" s="45"/>
      <c r="C28" s="45"/>
      <c r="D28" s="45"/>
      <c r="E28" s="107"/>
      <c r="F28" s="45"/>
      <c r="G28" s="45"/>
      <c r="H28" s="45"/>
      <c r="I28" s="107"/>
      <c r="J28" s="45"/>
      <c r="K28" s="45"/>
      <c r="L28" s="45"/>
      <c r="M28" s="88"/>
      <c r="N28" s="89"/>
    </row>
    <row r="29" spans="1:13" ht="12.75">
      <c r="A29" s="67"/>
      <c r="E29" s="108"/>
      <c r="G29" s="45"/>
      <c r="H29" s="45"/>
      <c r="I29" s="107"/>
      <c r="K29" s="45"/>
      <c r="L29" s="45"/>
      <c r="M29" s="88"/>
    </row>
    <row r="30" spans="1:13" ht="12.75">
      <c r="A30" s="81" t="s">
        <v>17</v>
      </c>
      <c r="B30" s="82">
        <f aca="true" t="shared" si="2" ref="B30:M30">SUM(B32:B36)</f>
        <v>443</v>
      </c>
      <c r="C30" s="82">
        <f t="shared" si="2"/>
        <v>678</v>
      </c>
      <c r="D30" s="82">
        <f t="shared" si="2"/>
        <v>1121</v>
      </c>
      <c r="E30" s="105">
        <f t="shared" si="2"/>
        <v>11467</v>
      </c>
      <c r="F30" s="82">
        <f t="shared" si="2"/>
        <v>418</v>
      </c>
      <c r="G30" s="82">
        <f t="shared" si="2"/>
        <v>880</v>
      </c>
      <c r="H30" s="82">
        <f t="shared" si="2"/>
        <v>1298</v>
      </c>
      <c r="I30" s="105">
        <f t="shared" si="2"/>
        <v>4912</v>
      </c>
      <c r="J30" s="82">
        <f t="shared" si="2"/>
        <v>861</v>
      </c>
      <c r="K30" s="82">
        <f t="shared" si="2"/>
        <v>1558</v>
      </c>
      <c r="L30" s="82">
        <f t="shared" si="2"/>
        <v>2419</v>
      </c>
      <c r="M30" s="110">
        <f t="shared" si="2"/>
        <v>16379</v>
      </c>
    </row>
    <row r="31" spans="1:13" ht="12.75">
      <c r="A31" s="67"/>
      <c r="E31" s="109"/>
      <c r="G31" s="45"/>
      <c r="H31" s="45"/>
      <c r="I31" s="90"/>
      <c r="K31" s="45"/>
      <c r="L31" s="45"/>
      <c r="M31" s="88"/>
    </row>
    <row r="32" spans="1:15" ht="12.75">
      <c r="A32" s="67" t="s">
        <v>7</v>
      </c>
      <c r="B32" s="44">
        <v>391</v>
      </c>
      <c r="C32" s="44">
        <v>571</v>
      </c>
      <c r="D32" s="45">
        <f>C32+B32</f>
        <v>962</v>
      </c>
      <c r="E32" s="90">
        <f>9880-9</f>
        <v>9871</v>
      </c>
      <c r="F32" s="44">
        <f>339-12</f>
        <v>327</v>
      </c>
      <c r="G32" s="44">
        <f>720-15</f>
        <v>705</v>
      </c>
      <c r="H32" s="45">
        <f>G32+F32</f>
        <v>1032</v>
      </c>
      <c r="I32" s="90">
        <f>4213-(103+48)</f>
        <v>4062</v>
      </c>
      <c r="J32" s="45">
        <f>B32+F32</f>
        <v>718</v>
      </c>
      <c r="K32" s="45">
        <f>C32+G32</f>
        <v>1276</v>
      </c>
      <c r="L32" s="45">
        <f>K32+J32</f>
        <v>1994</v>
      </c>
      <c r="M32" s="88">
        <f>E32+I32</f>
        <v>13933</v>
      </c>
      <c r="N32" s="91"/>
      <c r="O32" s="89"/>
    </row>
    <row r="33" spans="1:15" ht="12.75">
      <c r="A33" s="67"/>
      <c r="E33" s="90"/>
      <c r="F33" s="45"/>
      <c r="G33" s="45"/>
      <c r="H33" s="45"/>
      <c r="I33" s="90"/>
      <c r="J33" s="45"/>
      <c r="K33" s="45"/>
      <c r="L33" s="45"/>
      <c r="M33" s="88"/>
      <c r="N33" s="89"/>
      <c r="O33" s="89"/>
    </row>
    <row r="34" spans="1:15" ht="12.75">
      <c r="A34" s="67" t="s">
        <v>12</v>
      </c>
      <c r="B34" s="45">
        <v>1</v>
      </c>
      <c r="C34" s="45">
        <v>12</v>
      </c>
      <c r="D34" s="45">
        <f>C34+B34</f>
        <v>13</v>
      </c>
      <c r="E34" s="90">
        <f>9+152</f>
        <v>161</v>
      </c>
      <c r="F34" s="45">
        <f>12+8</f>
        <v>20</v>
      </c>
      <c r="G34" s="45">
        <v>35</v>
      </c>
      <c r="H34" s="45">
        <f>G34+F34</f>
        <v>55</v>
      </c>
      <c r="I34" s="90">
        <f>48+72+9+103</f>
        <v>232</v>
      </c>
      <c r="J34" s="45">
        <f>B34+F34</f>
        <v>21</v>
      </c>
      <c r="K34" s="45">
        <f>C34+G34</f>
        <v>47</v>
      </c>
      <c r="L34" s="45">
        <f>K34+J34</f>
        <v>68</v>
      </c>
      <c r="M34" s="88">
        <f>E34+I34</f>
        <v>393</v>
      </c>
      <c r="N34" s="89"/>
      <c r="O34" s="89"/>
    </row>
    <row r="35" spans="1:15" ht="12.75">
      <c r="A35" s="67"/>
      <c r="E35" s="90"/>
      <c r="F35" s="45"/>
      <c r="G35" s="45"/>
      <c r="H35" s="45"/>
      <c r="I35" s="90"/>
      <c r="J35" s="45"/>
      <c r="K35" s="92"/>
      <c r="L35" s="45"/>
      <c r="M35" s="88"/>
      <c r="N35" s="89"/>
      <c r="O35" s="89"/>
    </row>
    <row r="36" spans="1:15" ht="12.75">
      <c r="A36" s="67" t="s">
        <v>8</v>
      </c>
      <c r="B36" s="44">
        <v>51</v>
      </c>
      <c r="C36" s="44">
        <v>95</v>
      </c>
      <c r="D36" s="45">
        <f>C36+B36</f>
        <v>146</v>
      </c>
      <c r="E36" s="90">
        <v>1435</v>
      </c>
      <c r="F36" s="45">
        <v>71</v>
      </c>
      <c r="G36" s="45">
        <v>140</v>
      </c>
      <c r="H36" s="45">
        <f>G36+F36</f>
        <v>211</v>
      </c>
      <c r="I36" s="90">
        <f>627-9</f>
        <v>618</v>
      </c>
      <c r="J36" s="45">
        <f>B36+F36</f>
        <v>122</v>
      </c>
      <c r="K36" s="45">
        <f>C36+G36</f>
        <v>235</v>
      </c>
      <c r="L36" s="45">
        <f>K36+J36</f>
        <v>357</v>
      </c>
      <c r="M36" s="88">
        <f>E36+I36</f>
        <v>2053</v>
      </c>
      <c r="N36" s="91"/>
      <c r="O36" s="89"/>
    </row>
    <row r="37" spans="1:15" ht="12.75">
      <c r="A37" s="67"/>
      <c r="B37" s="45"/>
      <c r="C37" s="45"/>
      <c r="D37" s="45"/>
      <c r="E37" s="2"/>
      <c r="F37" s="2"/>
      <c r="G37" s="2"/>
      <c r="H37" s="2"/>
      <c r="I37" s="2"/>
      <c r="J37" s="45"/>
      <c r="K37" s="45"/>
      <c r="L37" s="45"/>
      <c r="M37" s="45"/>
      <c r="N37" s="91"/>
      <c r="O37" s="89"/>
    </row>
    <row r="39" ht="12.75">
      <c r="A39" s="2" t="s">
        <v>19</v>
      </c>
    </row>
    <row r="40" spans="1:3" ht="12.75">
      <c r="A40" s="67"/>
      <c r="C40" s="85"/>
    </row>
    <row r="42" ht="12.75">
      <c r="A42" s="67"/>
    </row>
  </sheetData>
  <mergeCells count="2">
    <mergeCell ref="A3:M3"/>
    <mergeCell ref="A1:M1"/>
  </mergeCells>
  <printOptions/>
  <pageMargins left="0.64" right="0.53" top="1" bottom="0.71" header="0.5" footer="0.5"/>
  <pageSetup horizontalDpi="600" verticalDpi="600" orientation="portrait" r:id="rId1"/>
  <headerFooter alignWithMargins="0">
    <oddFooter>&amp;C&amp;"Times New Roman,Regular"&amp;9-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O57"/>
  <sheetViews>
    <sheetView showGridLines="0" workbookViewId="0" topLeftCell="A5">
      <pane ySplit="510" topLeftCell="BM1" activePane="bottomLeft" state="split"/>
      <selection pane="topLeft" activeCell="O5" sqref="O1:O16384"/>
      <selection pane="bottomLeft" activeCell="A1" sqref="A1"/>
    </sheetView>
  </sheetViews>
  <sheetFormatPr defaultColWidth="3.421875" defaultRowHeight="12.75"/>
  <cols>
    <col min="1" max="1" width="6.00390625" style="132" customWidth="1"/>
    <col min="2" max="2" width="6.28125" style="132" customWidth="1"/>
    <col min="3" max="3" width="6.8515625" style="132" customWidth="1"/>
    <col min="4" max="4" width="7.8515625" style="132" customWidth="1"/>
    <col min="5" max="6" width="6.8515625" style="132" customWidth="1"/>
    <col min="7" max="7" width="6.140625" style="132" customWidth="1"/>
    <col min="8" max="13" width="7.28125" style="132" customWidth="1"/>
    <col min="14" max="14" width="3.421875" style="132" customWidth="1"/>
    <col min="15" max="15" width="4.421875" style="132" customWidth="1"/>
    <col min="16" max="139" width="3.421875" style="132" customWidth="1"/>
    <col min="140" max="16384" width="3.421875" style="132" customWidth="1"/>
  </cols>
  <sheetData>
    <row r="1" spans="1:13" ht="12">
      <c r="A1" s="131" t="s">
        <v>25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spans="1:13" ht="12">
      <c r="A2" s="161" t="s">
        <v>15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</row>
    <row r="3" spans="1:13" ht="12">
      <c r="A3" s="161" t="s">
        <v>41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</row>
    <row r="4" spans="1:13" ht="12">
      <c r="A4" s="161" t="s">
        <v>612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</row>
    <row r="5" s="149" customFormat="1" ht="12"/>
    <row r="6" spans="3:13" s="149" customFormat="1" ht="12">
      <c r="C6" s="150" t="s">
        <v>13</v>
      </c>
      <c r="D6" s="150" t="s">
        <v>11</v>
      </c>
      <c r="E6" s="150" t="s">
        <v>10</v>
      </c>
      <c r="F6" s="150" t="s">
        <v>9</v>
      </c>
      <c r="G6" s="150" t="s">
        <v>43</v>
      </c>
      <c r="H6" s="150" t="s">
        <v>44</v>
      </c>
      <c r="I6" s="150" t="s">
        <v>7</v>
      </c>
      <c r="J6" s="150" t="s">
        <v>12</v>
      </c>
      <c r="K6" s="150" t="s">
        <v>8</v>
      </c>
      <c r="L6" s="150" t="s">
        <v>45</v>
      </c>
      <c r="M6" s="150" t="s">
        <v>5</v>
      </c>
    </row>
    <row r="7" ht="12">
      <c r="A7" s="132" t="s">
        <v>42</v>
      </c>
    </row>
    <row r="8" spans="2:13" ht="12">
      <c r="B8" s="133" t="s">
        <v>5</v>
      </c>
      <c r="C8" s="134">
        <f aca="true" t="shared" si="0" ref="C8:M8">C9+C10</f>
        <v>4492</v>
      </c>
      <c r="D8" s="134">
        <f t="shared" si="0"/>
        <v>3176</v>
      </c>
      <c r="E8" s="134">
        <f t="shared" si="0"/>
        <v>4350</v>
      </c>
      <c r="F8" s="134">
        <f t="shared" si="0"/>
        <v>5766</v>
      </c>
      <c r="G8" s="134">
        <f t="shared" si="0"/>
        <v>58</v>
      </c>
      <c r="H8" s="134">
        <f t="shared" si="0"/>
        <v>17842</v>
      </c>
      <c r="I8" s="134">
        <f t="shared" si="0"/>
        <v>1994</v>
      </c>
      <c r="J8" s="134">
        <f t="shared" si="0"/>
        <v>68</v>
      </c>
      <c r="K8" s="134">
        <f t="shared" si="0"/>
        <v>357</v>
      </c>
      <c r="L8" s="134">
        <f t="shared" si="0"/>
        <v>2419</v>
      </c>
      <c r="M8" s="134">
        <f t="shared" si="0"/>
        <v>20261</v>
      </c>
    </row>
    <row r="9" spans="2:13" ht="12">
      <c r="B9" s="133" t="s">
        <v>3</v>
      </c>
      <c r="C9" s="134">
        <f aca="true" t="shared" si="1" ref="C9:M9">C14+C19+C24+C28+C33+C38+C42</f>
        <v>1916</v>
      </c>
      <c r="D9" s="134">
        <f t="shared" si="1"/>
        <v>1296</v>
      </c>
      <c r="E9" s="134">
        <f t="shared" si="1"/>
        <v>1891</v>
      </c>
      <c r="F9" s="134">
        <f t="shared" si="1"/>
        <v>2563</v>
      </c>
      <c r="G9" s="135">
        <f t="shared" si="1"/>
        <v>24</v>
      </c>
      <c r="H9" s="134">
        <f t="shared" si="1"/>
        <v>7690</v>
      </c>
      <c r="I9" s="134">
        <f t="shared" si="1"/>
        <v>718</v>
      </c>
      <c r="J9" s="134">
        <f t="shared" si="1"/>
        <v>21</v>
      </c>
      <c r="K9" s="134">
        <f t="shared" si="1"/>
        <v>122</v>
      </c>
      <c r="L9" s="134">
        <f t="shared" si="1"/>
        <v>861</v>
      </c>
      <c r="M9" s="134">
        <f t="shared" si="1"/>
        <v>8551</v>
      </c>
    </row>
    <row r="10" spans="2:13" ht="12">
      <c r="B10" s="133" t="s">
        <v>4</v>
      </c>
      <c r="C10" s="134">
        <f aca="true" t="shared" si="2" ref="C10:M10">C15+C20+C25+C29+C34+C39+C43</f>
        <v>2576</v>
      </c>
      <c r="D10" s="134">
        <f t="shared" si="2"/>
        <v>1880</v>
      </c>
      <c r="E10" s="134">
        <f t="shared" si="2"/>
        <v>2459</v>
      </c>
      <c r="F10" s="134">
        <f t="shared" si="2"/>
        <v>3203</v>
      </c>
      <c r="G10" s="134">
        <f t="shared" si="2"/>
        <v>34</v>
      </c>
      <c r="H10" s="134">
        <f t="shared" si="2"/>
        <v>10152</v>
      </c>
      <c r="I10" s="134">
        <f t="shared" si="2"/>
        <v>1276</v>
      </c>
      <c r="J10" s="134">
        <f t="shared" si="2"/>
        <v>47</v>
      </c>
      <c r="K10" s="134">
        <f t="shared" si="2"/>
        <v>235</v>
      </c>
      <c r="L10" s="134">
        <f t="shared" si="2"/>
        <v>1558</v>
      </c>
      <c r="M10" s="134">
        <f t="shared" si="2"/>
        <v>11710</v>
      </c>
    </row>
    <row r="11" spans="3:13" ht="12"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8"/>
    </row>
    <row r="12" spans="1:13" ht="12">
      <c r="A12" s="133" t="s">
        <v>46</v>
      </c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8"/>
    </row>
    <row r="13" spans="1:13" ht="12">
      <c r="A13" s="133" t="s">
        <v>47</v>
      </c>
      <c r="B13" s="133"/>
      <c r="C13" s="139">
        <f>SUM(C14:C15)</f>
        <v>17</v>
      </c>
      <c r="D13" s="139">
        <f>SUM(D14:D15)</f>
        <v>9</v>
      </c>
      <c r="E13" s="139">
        <f aca="true" t="shared" si="3" ref="E13:M13">SUM(E14:E15)</f>
        <v>13</v>
      </c>
      <c r="F13" s="139">
        <f t="shared" si="3"/>
        <v>15</v>
      </c>
      <c r="G13" s="140">
        <f t="shared" si="3"/>
        <v>0</v>
      </c>
      <c r="H13" s="141">
        <f t="shared" si="3"/>
        <v>54</v>
      </c>
      <c r="I13" s="141">
        <f t="shared" si="3"/>
        <v>4</v>
      </c>
      <c r="J13" s="141">
        <f t="shared" si="3"/>
        <v>0</v>
      </c>
      <c r="K13" s="142">
        <f t="shared" si="3"/>
        <v>2</v>
      </c>
      <c r="L13" s="132">
        <f t="shared" si="3"/>
        <v>6</v>
      </c>
      <c r="M13" s="132">
        <f t="shared" si="3"/>
        <v>60</v>
      </c>
    </row>
    <row r="14" spans="1:13" ht="12">
      <c r="A14" s="133"/>
      <c r="B14" s="133" t="s">
        <v>3</v>
      </c>
      <c r="C14" s="151">
        <v>5</v>
      </c>
      <c r="D14" s="151">
        <v>5</v>
      </c>
      <c r="E14" s="151">
        <v>1</v>
      </c>
      <c r="F14" s="151">
        <v>9</v>
      </c>
      <c r="G14" s="140">
        <v>0</v>
      </c>
      <c r="H14" s="141">
        <f>SUM(C14:G14)</f>
        <v>20</v>
      </c>
      <c r="I14" s="151">
        <v>2</v>
      </c>
      <c r="J14" s="141">
        <v>0</v>
      </c>
      <c r="K14" s="143">
        <v>2</v>
      </c>
      <c r="L14" s="132">
        <f>SUM(I14:K14)</f>
        <v>4</v>
      </c>
      <c r="M14" s="144">
        <f>L14+H14</f>
        <v>24</v>
      </c>
    </row>
    <row r="15" spans="1:13" ht="12">
      <c r="A15" s="133"/>
      <c r="B15" s="133" t="s">
        <v>4</v>
      </c>
      <c r="C15" s="151">
        <v>12</v>
      </c>
      <c r="D15" s="151">
        <v>4</v>
      </c>
      <c r="E15" s="151">
        <v>12</v>
      </c>
      <c r="F15" s="151">
        <v>6</v>
      </c>
      <c r="G15" s="140"/>
      <c r="H15" s="141">
        <f>SUM(C15:G15)</f>
        <v>34</v>
      </c>
      <c r="I15" s="151">
        <v>2</v>
      </c>
      <c r="J15" s="141">
        <v>0</v>
      </c>
      <c r="K15" s="143">
        <v>0</v>
      </c>
      <c r="L15" s="132">
        <f>SUM(I15:K15)</f>
        <v>2</v>
      </c>
      <c r="M15" s="144">
        <f>L15+H15</f>
        <v>36</v>
      </c>
    </row>
    <row r="16" spans="1:13" ht="12">
      <c r="A16" s="133"/>
      <c r="B16" s="133"/>
      <c r="C16" s="139"/>
      <c r="D16" s="145"/>
      <c r="E16" s="139"/>
      <c r="F16" s="145"/>
      <c r="G16" s="141"/>
      <c r="H16" s="141"/>
      <c r="I16" s="146"/>
      <c r="J16" s="141"/>
      <c r="K16" s="143"/>
      <c r="M16" s="144"/>
    </row>
    <row r="17" spans="1:13" ht="12">
      <c r="A17" s="133" t="s">
        <v>48</v>
      </c>
      <c r="B17" s="133"/>
      <c r="C17" s="139"/>
      <c r="D17" s="145"/>
      <c r="E17" s="139"/>
      <c r="F17" s="145"/>
      <c r="G17" s="141"/>
      <c r="H17" s="141"/>
      <c r="I17" s="146"/>
      <c r="J17" s="141"/>
      <c r="K17" s="143"/>
      <c r="M17" s="144"/>
    </row>
    <row r="18" spans="1:15" ht="12">
      <c r="A18" s="133" t="s">
        <v>49</v>
      </c>
      <c r="B18" s="133"/>
      <c r="C18" s="139">
        <f>C19+C20</f>
        <v>339</v>
      </c>
      <c r="D18" s="139">
        <f aca="true" t="shared" si="4" ref="D18:M18">D19+D20</f>
        <v>176</v>
      </c>
      <c r="E18" s="139">
        <f t="shared" si="4"/>
        <v>262</v>
      </c>
      <c r="F18" s="139">
        <f t="shared" si="4"/>
        <v>278</v>
      </c>
      <c r="G18" s="141">
        <f t="shared" si="4"/>
        <v>4</v>
      </c>
      <c r="H18" s="141">
        <f t="shared" si="4"/>
        <v>1059</v>
      </c>
      <c r="I18" s="141">
        <f t="shared" si="4"/>
        <v>75</v>
      </c>
      <c r="J18" s="141">
        <f t="shared" si="4"/>
        <v>2</v>
      </c>
      <c r="K18" s="142">
        <f t="shared" si="4"/>
        <v>23</v>
      </c>
      <c r="L18" s="132">
        <f t="shared" si="4"/>
        <v>100</v>
      </c>
      <c r="M18" s="132">
        <f t="shared" si="4"/>
        <v>1159</v>
      </c>
      <c r="O18" s="136"/>
    </row>
    <row r="19" spans="1:13" ht="12">
      <c r="A19" s="133"/>
      <c r="B19" s="133" t="s">
        <v>3</v>
      </c>
      <c r="C19" s="151">
        <v>117</v>
      </c>
      <c r="D19" s="151">
        <v>53</v>
      </c>
      <c r="E19" s="151">
        <v>92</v>
      </c>
      <c r="F19" s="151">
        <v>99</v>
      </c>
      <c r="G19" s="141">
        <v>0</v>
      </c>
      <c r="H19" s="141">
        <f>SUM(C19:G19)</f>
        <v>361</v>
      </c>
      <c r="I19" s="151">
        <v>28</v>
      </c>
      <c r="J19" s="141">
        <v>1</v>
      </c>
      <c r="K19" s="143">
        <v>8</v>
      </c>
      <c r="L19" s="132">
        <f>SUM(I19:K19)</f>
        <v>37</v>
      </c>
      <c r="M19" s="144">
        <f>L19+H19</f>
        <v>398</v>
      </c>
    </row>
    <row r="20" spans="1:13" ht="12">
      <c r="A20" s="133"/>
      <c r="B20" s="133" t="s">
        <v>4</v>
      </c>
      <c r="C20" s="151">
        <v>222</v>
      </c>
      <c r="D20" s="151">
        <v>123</v>
      </c>
      <c r="E20" s="151">
        <v>170</v>
      </c>
      <c r="F20" s="151">
        <v>179</v>
      </c>
      <c r="G20" s="141">
        <v>4</v>
      </c>
      <c r="H20" s="141">
        <f>SUM(C20:G20)</f>
        <v>698</v>
      </c>
      <c r="I20" s="151">
        <v>47</v>
      </c>
      <c r="J20" s="141">
        <v>1</v>
      </c>
      <c r="K20" s="143">
        <v>15</v>
      </c>
      <c r="L20" s="132">
        <f>SUM(I20:K20)</f>
        <v>63</v>
      </c>
      <c r="M20" s="144">
        <f>L20+H20</f>
        <v>761</v>
      </c>
    </row>
    <row r="21" spans="1:13" ht="12">
      <c r="A21" s="133"/>
      <c r="B21" s="133"/>
      <c r="C21" s="139"/>
      <c r="D21" s="145"/>
      <c r="E21" s="139"/>
      <c r="F21" s="145"/>
      <c r="G21" s="141"/>
      <c r="H21" s="141"/>
      <c r="I21" s="146"/>
      <c r="J21" s="141"/>
      <c r="K21" s="143"/>
      <c r="M21" s="144"/>
    </row>
    <row r="22" spans="1:13" ht="12">
      <c r="A22" s="133" t="s">
        <v>50</v>
      </c>
      <c r="B22" s="133"/>
      <c r="C22" s="139"/>
      <c r="D22" s="145"/>
      <c r="E22" s="139"/>
      <c r="F22" s="145"/>
      <c r="G22" s="141"/>
      <c r="H22" s="141"/>
      <c r="I22" s="146"/>
      <c r="J22" s="141"/>
      <c r="K22" s="143"/>
      <c r="M22" s="144"/>
    </row>
    <row r="23" spans="1:13" ht="12">
      <c r="A23" s="133" t="s">
        <v>51</v>
      </c>
      <c r="B23" s="133"/>
      <c r="C23" s="139">
        <f>C24+C25</f>
        <v>82</v>
      </c>
      <c r="D23" s="139">
        <f aca="true" t="shared" si="5" ref="D23:M23">D24+D25</f>
        <v>57</v>
      </c>
      <c r="E23" s="139">
        <f t="shared" si="5"/>
        <v>77</v>
      </c>
      <c r="F23" s="139">
        <f t="shared" si="5"/>
        <v>99</v>
      </c>
      <c r="G23" s="139">
        <f t="shared" si="5"/>
        <v>1</v>
      </c>
      <c r="H23" s="141">
        <f t="shared" si="5"/>
        <v>316</v>
      </c>
      <c r="I23" s="141">
        <f t="shared" si="5"/>
        <v>47</v>
      </c>
      <c r="J23" s="141">
        <f t="shared" si="5"/>
        <v>3</v>
      </c>
      <c r="K23" s="142">
        <f t="shared" si="5"/>
        <v>2</v>
      </c>
      <c r="L23" s="132">
        <f t="shared" si="5"/>
        <v>52</v>
      </c>
      <c r="M23" s="132">
        <f t="shared" si="5"/>
        <v>368</v>
      </c>
    </row>
    <row r="24" spans="1:13" ht="12">
      <c r="A24" s="133"/>
      <c r="B24" s="133" t="s">
        <v>3</v>
      </c>
      <c r="C24" s="151">
        <v>42</v>
      </c>
      <c r="D24" s="151">
        <v>20</v>
      </c>
      <c r="E24" s="151">
        <v>35</v>
      </c>
      <c r="F24" s="151">
        <v>36</v>
      </c>
      <c r="G24" s="141">
        <v>0</v>
      </c>
      <c r="H24" s="141">
        <f>SUM(C24:G24)</f>
        <v>133</v>
      </c>
      <c r="I24" s="146">
        <v>20</v>
      </c>
      <c r="J24" s="141">
        <v>1</v>
      </c>
      <c r="K24" s="143">
        <v>0</v>
      </c>
      <c r="L24" s="132">
        <f>SUM(I24:K24)</f>
        <v>21</v>
      </c>
      <c r="M24" s="144">
        <f>L24+H24</f>
        <v>154</v>
      </c>
    </row>
    <row r="25" spans="1:13" ht="12">
      <c r="A25" s="133"/>
      <c r="B25" s="133" t="s">
        <v>4</v>
      </c>
      <c r="C25" s="151">
        <v>40</v>
      </c>
      <c r="D25" s="151">
        <v>37</v>
      </c>
      <c r="E25" s="151">
        <v>42</v>
      </c>
      <c r="F25" s="151">
        <v>63</v>
      </c>
      <c r="G25" s="141">
        <v>1</v>
      </c>
      <c r="H25" s="141">
        <f>SUM(C25:G25)</f>
        <v>183</v>
      </c>
      <c r="I25" s="146">
        <v>27</v>
      </c>
      <c r="J25" s="141">
        <v>2</v>
      </c>
      <c r="K25" s="143">
        <v>2</v>
      </c>
      <c r="L25" s="132">
        <f>SUM(I25:K25)</f>
        <v>31</v>
      </c>
      <c r="M25" s="144">
        <f>L25+H25</f>
        <v>214</v>
      </c>
    </row>
    <row r="26" spans="1:13" ht="12">
      <c r="A26" s="133"/>
      <c r="B26" s="133"/>
      <c r="C26" s="139"/>
      <c r="D26" s="145"/>
      <c r="E26" s="139"/>
      <c r="F26" s="145"/>
      <c r="G26" s="141"/>
      <c r="H26" s="141"/>
      <c r="I26" s="146"/>
      <c r="J26" s="141"/>
      <c r="K26" s="143"/>
      <c r="M26" s="144"/>
    </row>
    <row r="27" spans="1:13" ht="12">
      <c r="A27" s="133" t="s">
        <v>52</v>
      </c>
      <c r="B27" s="133"/>
      <c r="C27" s="139">
        <f>C28+C29</f>
        <v>182</v>
      </c>
      <c r="D27" s="139">
        <f aca="true" t="shared" si="6" ref="D27:M27">D28+D29</f>
        <v>121</v>
      </c>
      <c r="E27" s="139">
        <f t="shared" si="6"/>
        <v>127</v>
      </c>
      <c r="F27" s="139">
        <f t="shared" si="6"/>
        <v>165</v>
      </c>
      <c r="G27" s="141">
        <f t="shared" si="6"/>
        <v>2</v>
      </c>
      <c r="H27" s="141">
        <f t="shared" si="6"/>
        <v>597</v>
      </c>
      <c r="I27" s="141">
        <f t="shared" si="6"/>
        <v>42</v>
      </c>
      <c r="J27" s="141">
        <f t="shared" si="6"/>
        <v>1</v>
      </c>
      <c r="K27" s="142">
        <f t="shared" si="6"/>
        <v>6</v>
      </c>
      <c r="L27" s="132">
        <f t="shared" si="6"/>
        <v>49</v>
      </c>
      <c r="M27" s="132">
        <f t="shared" si="6"/>
        <v>646</v>
      </c>
    </row>
    <row r="28" spans="1:13" ht="12">
      <c r="A28" s="133"/>
      <c r="B28" s="133" t="s">
        <v>3</v>
      </c>
      <c r="C28" s="151">
        <v>76</v>
      </c>
      <c r="D28" s="151">
        <v>49</v>
      </c>
      <c r="E28" s="151">
        <v>65</v>
      </c>
      <c r="F28" s="151">
        <v>81</v>
      </c>
      <c r="G28" s="141">
        <v>0</v>
      </c>
      <c r="H28" s="141">
        <f>SUM(C28:G28)</f>
        <v>271</v>
      </c>
      <c r="I28" s="146">
        <v>17</v>
      </c>
      <c r="J28" s="141">
        <v>1</v>
      </c>
      <c r="K28" s="143">
        <v>2</v>
      </c>
      <c r="L28" s="132">
        <f>SUM(I28:K28)</f>
        <v>20</v>
      </c>
      <c r="M28" s="144">
        <f>L28+H28</f>
        <v>291</v>
      </c>
    </row>
    <row r="29" spans="1:13" ht="12">
      <c r="A29" s="133"/>
      <c r="B29" s="133" t="s">
        <v>4</v>
      </c>
      <c r="C29" s="151">
        <v>106</v>
      </c>
      <c r="D29" s="151">
        <v>72</v>
      </c>
      <c r="E29" s="151">
        <v>62</v>
      </c>
      <c r="F29" s="151">
        <v>84</v>
      </c>
      <c r="G29" s="141">
        <v>2</v>
      </c>
      <c r="H29" s="141">
        <f>SUM(C29:G29)</f>
        <v>326</v>
      </c>
      <c r="I29" s="141">
        <v>25</v>
      </c>
      <c r="J29" s="141">
        <v>0</v>
      </c>
      <c r="K29" s="142">
        <v>4</v>
      </c>
      <c r="L29" s="132">
        <f>SUM(I29:K29)</f>
        <v>29</v>
      </c>
      <c r="M29" s="144">
        <f>L29+H29</f>
        <v>355</v>
      </c>
    </row>
    <row r="30" spans="1:11" ht="12">
      <c r="A30" s="133"/>
      <c r="B30" s="133"/>
      <c r="C30" s="139"/>
      <c r="D30" s="139"/>
      <c r="E30" s="139"/>
      <c r="F30" s="139"/>
      <c r="G30" s="141"/>
      <c r="H30" s="141"/>
      <c r="I30" s="141"/>
      <c r="J30" s="141"/>
      <c r="K30" s="142"/>
    </row>
    <row r="31" spans="1:11" ht="12">
      <c r="A31" s="133" t="s">
        <v>53</v>
      </c>
      <c r="B31" s="133"/>
      <c r="C31" s="139"/>
      <c r="D31" s="139"/>
      <c r="E31" s="139"/>
      <c r="F31" s="139"/>
      <c r="G31" s="141"/>
      <c r="H31" s="141"/>
      <c r="I31" s="141"/>
      <c r="J31" s="141"/>
      <c r="K31" s="142"/>
    </row>
    <row r="32" spans="1:13" ht="12">
      <c r="A32" s="133" t="s">
        <v>54</v>
      </c>
      <c r="B32" s="133"/>
      <c r="C32" s="139">
        <f>C33+C34</f>
        <v>3688</v>
      </c>
      <c r="D32" s="139">
        <f aca="true" t="shared" si="7" ref="D32:M32">D33+D34</f>
        <v>2639</v>
      </c>
      <c r="E32" s="139">
        <f t="shared" si="7"/>
        <v>3662</v>
      </c>
      <c r="F32" s="139">
        <f t="shared" si="7"/>
        <v>5012</v>
      </c>
      <c r="G32" s="141">
        <f t="shared" si="7"/>
        <v>34</v>
      </c>
      <c r="H32" s="141">
        <f t="shared" si="7"/>
        <v>15035</v>
      </c>
      <c r="I32" s="141">
        <f t="shared" si="7"/>
        <v>1533</v>
      </c>
      <c r="J32" s="141">
        <f t="shared" si="7"/>
        <v>59</v>
      </c>
      <c r="K32" s="142">
        <f t="shared" si="7"/>
        <v>251</v>
      </c>
      <c r="L32" s="132">
        <f t="shared" si="7"/>
        <v>1843</v>
      </c>
      <c r="M32" s="132">
        <f t="shared" si="7"/>
        <v>16878</v>
      </c>
    </row>
    <row r="33" spans="1:13" ht="12">
      <c r="A33" s="133"/>
      <c r="B33" s="133" t="s">
        <v>3</v>
      </c>
      <c r="C33" s="151">
        <v>1583</v>
      </c>
      <c r="D33" s="151">
        <v>1099</v>
      </c>
      <c r="E33" s="151">
        <v>1598</v>
      </c>
      <c r="F33" s="151">
        <v>2236</v>
      </c>
      <c r="G33" s="141">
        <v>15</v>
      </c>
      <c r="H33" s="141">
        <f>SUM(C33:G33)</f>
        <v>6531</v>
      </c>
      <c r="I33" s="146">
        <f>509-6</f>
        <v>503</v>
      </c>
      <c r="J33" s="141">
        <f>6+12</f>
        <v>18</v>
      </c>
      <c r="K33" s="143">
        <v>84</v>
      </c>
      <c r="L33" s="132">
        <f>SUM(I33:K33)</f>
        <v>605</v>
      </c>
      <c r="M33" s="144">
        <f>L33+H33</f>
        <v>7136</v>
      </c>
    </row>
    <row r="34" spans="1:13" ht="12">
      <c r="A34" s="133"/>
      <c r="B34" s="133" t="s">
        <v>4</v>
      </c>
      <c r="C34" s="151">
        <v>2105</v>
      </c>
      <c r="D34" s="151">
        <v>1540</v>
      </c>
      <c r="E34" s="151">
        <v>2064</v>
      </c>
      <c r="F34" s="151">
        <v>2776</v>
      </c>
      <c r="G34" s="141">
        <v>19</v>
      </c>
      <c r="H34" s="141">
        <f>SUM(C34:G34)</f>
        <v>8504</v>
      </c>
      <c r="I34" s="146">
        <f>1038-8</f>
        <v>1030</v>
      </c>
      <c r="J34" s="141">
        <f>8+33</f>
        <v>41</v>
      </c>
      <c r="K34" s="143">
        <v>167</v>
      </c>
      <c r="L34" s="132">
        <f>SUM(I34:K34)</f>
        <v>1238</v>
      </c>
      <c r="M34" s="144">
        <f>L34+H34</f>
        <v>9742</v>
      </c>
    </row>
    <row r="35" spans="1:11" ht="12">
      <c r="A35" s="133"/>
      <c r="B35" s="133"/>
      <c r="C35" s="139"/>
      <c r="D35" s="139"/>
      <c r="E35" s="139"/>
      <c r="F35" s="139"/>
      <c r="G35" s="141"/>
      <c r="H35" s="141"/>
      <c r="I35" s="141"/>
      <c r="J35" s="141"/>
      <c r="K35" s="142"/>
    </row>
    <row r="36" spans="1:11" ht="12">
      <c r="A36" s="133" t="s">
        <v>55</v>
      </c>
      <c r="B36" s="133"/>
      <c r="C36" s="139"/>
      <c r="D36" s="139"/>
      <c r="E36" s="139"/>
      <c r="F36" s="139"/>
      <c r="G36" s="141"/>
      <c r="H36" s="141"/>
      <c r="I36" s="141"/>
      <c r="J36" s="141"/>
      <c r="K36" s="142"/>
    </row>
    <row r="37" spans="1:13" ht="12">
      <c r="A37" s="133" t="s">
        <v>56</v>
      </c>
      <c r="C37" s="139">
        <f>C38+C39</f>
        <v>14</v>
      </c>
      <c r="D37" s="139">
        <f aca="true" t="shared" si="8" ref="D37:M37">D38+D39</f>
        <v>19</v>
      </c>
      <c r="E37" s="139">
        <f t="shared" si="8"/>
        <v>45</v>
      </c>
      <c r="F37" s="139">
        <f t="shared" si="8"/>
        <v>46</v>
      </c>
      <c r="G37" s="141">
        <f t="shared" si="8"/>
        <v>13</v>
      </c>
      <c r="H37" s="141">
        <f t="shared" si="8"/>
        <v>137</v>
      </c>
      <c r="I37" s="141">
        <f t="shared" si="8"/>
        <v>231</v>
      </c>
      <c r="J37" s="141">
        <f t="shared" si="8"/>
        <v>2</v>
      </c>
      <c r="K37" s="142">
        <f t="shared" si="8"/>
        <v>69</v>
      </c>
      <c r="L37" s="132">
        <f t="shared" si="8"/>
        <v>302</v>
      </c>
      <c r="M37" s="132">
        <f t="shared" si="8"/>
        <v>439</v>
      </c>
    </row>
    <row r="38" spans="1:13" ht="12">
      <c r="A38" s="133"/>
      <c r="B38" s="133" t="s">
        <v>3</v>
      </c>
      <c r="C38" s="151">
        <v>7</v>
      </c>
      <c r="D38" s="151">
        <v>7</v>
      </c>
      <c r="E38" s="151">
        <v>16</v>
      </c>
      <c r="F38" s="151">
        <v>21</v>
      </c>
      <c r="G38" s="141">
        <v>5</v>
      </c>
      <c r="H38" s="141">
        <f>SUM(C38:G38)</f>
        <v>56</v>
      </c>
      <c r="I38" s="151">
        <v>118</v>
      </c>
      <c r="J38" s="141">
        <v>0</v>
      </c>
      <c r="K38" s="143">
        <v>25</v>
      </c>
      <c r="L38" s="132">
        <f>SUM(I38:K38)</f>
        <v>143</v>
      </c>
      <c r="M38" s="144">
        <f>L38+H38</f>
        <v>199</v>
      </c>
    </row>
    <row r="39" spans="1:13" ht="12">
      <c r="A39" s="133"/>
      <c r="B39" s="133" t="s">
        <v>4</v>
      </c>
      <c r="C39" s="151">
        <v>7</v>
      </c>
      <c r="D39" s="151">
        <v>12</v>
      </c>
      <c r="E39" s="151">
        <v>29</v>
      </c>
      <c r="F39" s="151">
        <v>25</v>
      </c>
      <c r="G39" s="141">
        <v>8</v>
      </c>
      <c r="H39" s="141">
        <f>SUM(C39:G39)</f>
        <v>81</v>
      </c>
      <c r="I39" s="151">
        <v>113</v>
      </c>
      <c r="J39" s="141">
        <v>2</v>
      </c>
      <c r="K39" s="143">
        <v>44</v>
      </c>
      <c r="L39" s="132">
        <f>SUM(I39:K39)</f>
        <v>159</v>
      </c>
      <c r="M39" s="144">
        <f>L39+H39</f>
        <v>240</v>
      </c>
    </row>
    <row r="40" spans="1:11" ht="12">
      <c r="A40" s="133"/>
      <c r="B40" s="133"/>
      <c r="C40" s="139"/>
      <c r="D40" s="139"/>
      <c r="E40" s="139"/>
      <c r="F40" s="139"/>
      <c r="G40" s="141"/>
      <c r="H40" s="141"/>
      <c r="I40" s="141"/>
      <c r="J40" s="141"/>
      <c r="K40" s="142"/>
    </row>
    <row r="41" spans="1:13" ht="12">
      <c r="A41" s="133" t="s">
        <v>57</v>
      </c>
      <c r="B41" s="133"/>
      <c r="C41" s="139">
        <f>C42+C43</f>
        <v>170</v>
      </c>
      <c r="D41" s="139">
        <f aca="true" t="shared" si="9" ref="D41:M41">D42+D43</f>
        <v>155</v>
      </c>
      <c r="E41" s="139">
        <f t="shared" si="9"/>
        <v>164</v>
      </c>
      <c r="F41" s="139">
        <f t="shared" si="9"/>
        <v>151</v>
      </c>
      <c r="G41" s="141">
        <f t="shared" si="9"/>
        <v>4</v>
      </c>
      <c r="H41" s="141">
        <f t="shared" si="9"/>
        <v>644</v>
      </c>
      <c r="I41" s="141">
        <f t="shared" si="9"/>
        <v>62</v>
      </c>
      <c r="J41" s="141">
        <f t="shared" si="9"/>
        <v>1</v>
      </c>
      <c r="K41" s="142">
        <f t="shared" si="9"/>
        <v>4</v>
      </c>
      <c r="L41" s="132">
        <f t="shared" si="9"/>
        <v>67</v>
      </c>
      <c r="M41" s="132">
        <f t="shared" si="9"/>
        <v>711</v>
      </c>
    </row>
    <row r="42" spans="1:13" ht="12">
      <c r="A42" s="133"/>
      <c r="B42" s="133" t="s">
        <v>3</v>
      </c>
      <c r="C42" s="151">
        <v>86</v>
      </c>
      <c r="D42" s="151">
        <v>63</v>
      </c>
      <c r="E42" s="151">
        <v>84</v>
      </c>
      <c r="F42" s="151">
        <v>81</v>
      </c>
      <c r="G42" s="141">
        <v>4</v>
      </c>
      <c r="H42" s="141">
        <f>SUM(C42:G42)</f>
        <v>318</v>
      </c>
      <c r="I42" s="146">
        <f>18+12</f>
        <v>30</v>
      </c>
      <c r="J42" s="141">
        <v>0</v>
      </c>
      <c r="K42" s="143">
        <v>1</v>
      </c>
      <c r="L42" s="132">
        <f>SUM(I42:K42)</f>
        <v>31</v>
      </c>
      <c r="M42" s="144">
        <f>L42+H42</f>
        <v>349</v>
      </c>
    </row>
    <row r="43" spans="1:13" ht="12">
      <c r="A43" s="133"/>
      <c r="B43" s="133" t="s">
        <v>4</v>
      </c>
      <c r="C43" s="151">
        <v>84</v>
      </c>
      <c r="D43" s="151">
        <v>92</v>
      </c>
      <c r="E43" s="151">
        <v>80</v>
      </c>
      <c r="F43" s="151">
        <v>70</v>
      </c>
      <c r="G43" s="141"/>
      <c r="H43" s="141">
        <f>SUM(C43:G43)</f>
        <v>326</v>
      </c>
      <c r="I43" s="146">
        <f>15+17</f>
        <v>32</v>
      </c>
      <c r="J43" s="141">
        <v>1</v>
      </c>
      <c r="K43" s="143">
        <v>3</v>
      </c>
      <c r="L43" s="132">
        <f>SUM(I43:K43)</f>
        <v>36</v>
      </c>
      <c r="M43" s="144">
        <f>L43+H43</f>
        <v>362</v>
      </c>
    </row>
    <row r="44" spans="1:13" ht="12">
      <c r="A44" s="133"/>
      <c r="B44" s="133"/>
      <c r="D44" s="144"/>
      <c r="F44" s="144"/>
      <c r="G44" s="142"/>
      <c r="H44" s="142"/>
      <c r="I44" s="143"/>
      <c r="J44" s="142"/>
      <c r="K44" s="143"/>
      <c r="M44" s="144"/>
    </row>
    <row r="45" spans="1:13" ht="12">
      <c r="A45" s="133"/>
      <c r="B45" s="133"/>
      <c r="D45" s="144"/>
      <c r="F45" s="144"/>
      <c r="I45" s="144"/>
      <c r="K45" s="144"/>
      <c r="M45" s="144"/>
    </row>
    <row r="46" spans="1:13" ht="12">
      <c r="A46" s="133"/>
      <c r="B46" s="133"/>
      <c r="D46" s="144"/>
      <c r="F46" s="144"/>
      <c r="I46" s="144"/>
      <c r="K46" s="144"/>
      <c r="M46" s="144"/>
    </row>
    <row r="47" spans="1:13" ht="12">
      <c r="A47" s="133"/>
      <c r="B47" s="133"/>
      <c r="D47" s="144"/>
      <c r="F47" s="144"/>
      <c r="I47" s="144"/>
      <c r="K47" s="144"/>
      <c r="M47" s="144"/>
    </row>
    <row r="48" spans="1:13" ht="12">
      <c r="A48" s="133"/>
      <c r="B48" s="133"/>
      <c r="D48" s="144"/>
      <c r="F48" s="144"/>
      <c r="I48" s="144"/>
      <c r="K48" s="144"/>
      <c r="M48" s="144"/>
    </row>
    <row r="49" spans="1:13" ht="12">
      <c r="A49" s="133"/>
      <c r="B49" s="133"/>
      <c r="D49" s="144"/>
      <c r="F49" s="144"/>
      <c r="I49" s="144"/>
      <c r="K49" s="144"/>
      <c r="M49" s="144"/>
    </row>
    <row r="50" spans="1:13" ht="12">
      <c r="A50" s="133"/>
      <c r="B50" s="133"/>
      <c r="D50" s="144"/>
      <c r="F50" s="144"/>
      <c r="I50" s="144"/>
      <c r="K50" s="144"/>
      <c r="M50" s="144"/>
    </row>
    <row r="51" spans="1:13" ht="12">
      <c r="A51" s="133"/>
      <c r="B51" s="133"/>
      <c r="D51" s="144"/>
      <c r="F51" s="144"/>
      <c r="I51" s="144"/>
      <c r="K51" s="144"/>
      <c r="M51" s="144"/>
    </row>
    <row r="52" spans="1:13" ht="12">
      <c r="A52" s="133"/>
      <c r="B52" s="133"/>
      <c r="D52" s="144"/>
      <c r="F52" s="144"/>
      <c r="I52" s="144"/>
      <c r="K52" s="144"/>
      <c r="M52" s="144"/>
    </row>
    <row r="53" spans="1:13" ht="12">
      <c r="A53" s="133"/>
      <c r="B53" s="133"/>
      <c r="D53" s="144"/>
      <c r="F53" s="144"/>
      <c r="I53" s="144"/>
      <c r="K53" s="144"/>
      <c r="M53" s="144"/>
    </row>
    <row r="54" spans="1:2" ht="12">
      <c r="A54" s="133"/>
      <c r="B54" s="133"/>
    </row>
    <row r="55" spans="1:2" ht="12">
      <c r="A55" s="133"/>
      <c r="B55" s="133"/>
    </row>
    <row r="56" spans="1:2" ht="12">
      <c r="A56" s="133"/>
      <c r="B56" s="133"/>
    </row>
    <row r="57" spans="1:13" ht="18" customHeight="1">
      <c r="A57" s="147"/>
      <c r="B57" s="131"/>
      <c r="C57" s="131"/>
      <c r="D57" s="148"/>
      <c r="E57" s="131"/>
      <c r="F57" s="148"/>
      <c r="G57" s="131"/>
      <c r="H57" s="131"/>
      <c r="I57" s="148"/>
      <c r="J57" s="131"/>
      <c r="K57" s="148"/>
      <c r="L57" s="131"/>
      <c r="M57" s="148"/>
    </row>
  </sheetData>
  <mergeCells count="3">
    <mergeCell ref="A2:M2"/>
    <mergeCell ref="A3:M3"/>
    <mergeCell ref="A4:M4"/>
  </mergeCells>
  <printOptions horizontalCentered="1"/>
  <pageMargins left="0.5" right="0.5" top="0.75" bottom="0.5" header="0.45" footer="0.4"/>
  <pageSetup horizontalDpi="600" verticalDpi="600" orientation="portrait" r:id="rId1"/>
  <headerFooter alignWithMargins="0">
    <oddFooter>&amp;C&amp;"Times New Roman,Regular"&amp;9- &amp;P+1 -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60"/>
  <sheetViews>
    <sheetView showGridLines="0" workbookViewId="0" topLeftCell="A5">
      <pane ySplit="465" topLeftCell="BM1" activePane="bottomLeft" state="split"/>
      <selection pane="topLeft" activeCell="P5" sqref="P1:R16384"/>
      <selection pane="bottomLeft" activeCell="A1" sqref="A1"/>
    </sheetView>
  </sheetViews>
  <sheetFormatPr defaultColWidth="9.140625" defaultRowHeight="12.75"/>
  <cols>
    <col min="1" max="1" width="6.00390625" style="51" customWidth="1"/>
    <col min="2" max="2" width="25.8515625" style="51" customWidth="1"/>
    <col min="3" max="3" width="7.57421875" style="51" customWidth="1"/>
    <col min="4" max="4" width="7.421875" style="51" customWidth="1"/>
    <col min="5" max="6" width="5.140625" style="51" customWidth="1"/>
    <col min="7" max="7" width="5.28125" style="51" customWidth="1"/>
    <col min="8" max="8" width="5.7109375" style="51" customWidth="1"/>
    <col min="9" max="9" width="0.9921875" style="51" customWidth="1"/>
    <col min="10" max="10" width="6.28125" style="51" customWidth="1"/>
    <col min="11" max="11" width="4.7109375" style="51" customWidth="1"/>
    <col min="12" max="12" width="4.421875" style="51" customWidth="1"/>
    <col min="13" max="13" width="5.140625" style="51" customWidth="1"/>
    <col min="14" max="14" width="0.9921875" style="51" customWidth="1"/>
    <col min="15" max="15" width="5.8515625" style="52" customWidth="1"/>
    <col min="16" max="16384" width="9.140625" style="51" customWidth="1"/>
  </cols>
  <sheetData>
    <row r="1" spans="1:15" ht="12">
      <c r="A1" s="49" t="s">
        <v>27</v>
      </c>
      <c r="B1" s="49"/>
      <c r="C1" s="49"/>
      <c r="D1" s="49"/>
      <c r="E1" s="49"/>
      <c r="F1" s="49"/>
      <c r="G1" s="49"/>
      <c r="H1" s="49"/>
      <c r="I1" s="49"/>
      <c r="J1" s="50"/>
      <c r="K1" s="50"/>
      <c r="L1" s="49"/>
      <c r="M1" s="50"/>
      <c r="N1" s="49"/>
      <c r="O1" s="50"/>
    </row>
    <row r="2" spans="1:15" ht="12">
      <c r="A2" s="49" t="s">
        <v>15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  <c r="N2" s="49"/>
      <c r="O2" s="50"/>
    </row>
    <row r="3" spans="1:15" ht="12">
      <c r="A3" s="18" t="s">
        <v>611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/>
    </row>
    <row r="4" spans="1:15" ht="12">
      <c r="A4" s="18"/>
      <c r="C4" s="162" t="s">
        <v>601</v>
      </c>
      <c r="D4" s="162"/>
      <c r="E4" s="162"/>
      <c r="F4" s="162"/>
      <c r="G4" s="162"/>
      <c r="H4" s="162"/>
      <c r="J4" s="162" t="s">
        <v>45</v>
      </c>
      <c r="K4" s="162"/>
      <c r="L4" s="162"/>
      <c r="M4" s="162"/>
      <c r="O4" s="100" t="s">
        <v>600</v>
      </c>
    </row>
    <row r="5" spans="3:15" ht="12">
      <c r="C5" s="47" t="s">
        <v>13</v>
      </c>
      <c r="D5" s="152" t="s">
        <v>11</v>
      </c>
      <c r="E5" s="47" t="s">
        <v>10</v>
      </c>
      <c r="F5" s="47" t="s">
        <v>9</v>
      </c>
      <c r="G5" s="101" t="s">
        <v>602</v>
      </c>
      <c r="H5" s="47" t="s">
        <v>5</v>
      </c>
      <c r="I5" s="47"/>
      <c r="J5" s="47" t="s">
        <v>7</v>
      </c>
      <c r="K5" s="47" t="s">
        <v>100</v>
      </c>
      <c r="L5" s="47" t="s">
        <v>527</v>
      </c>
      <c r="M5" s="47" t="s">
        <v>5</v>
      </c>
      <c r="N5" s="47"/>
      <c r="O5" s="53" t="s">
        <v>5</v>
      </c>
    </row>
    <row r="6" spans="1:15" ht="12">
      <c r="A6" s="96" t="s">
        <v>16</v>
      </c>
      <c r="B6" s="96"/>
      <c r="C6" s="97">
        <f>C7+C15+C33+C39+C43+C48+C50+C51</f>
        <v>4492</v>
      </c>
      <c r="D6" s="97">
        <f>D7+D15+D33+D39+D43+D48+D50+D51</f>
        <v>3176</v>
      </c>
      <c r="E6" s="97">
        <f>E7+E15+E33+E39+E43+E48+E50+E51</f>
        <v>4350</v>
      </c>
      <c r="F6" s="97">
        <f>F7+F15+F33+F39+F43+F48+F50+F51</f>
        <v>5766</v>
      </c>
      <c r="G6" s="97">
        <f>G7+G15+G33+G39+G43+G48+G50+G51</f>
        <v>58</v>
      </c>
      <c r="H6" s="97">
        <f>SUM(C6:G6)</f>
        <v>17842</v>
      </c>
      <c r="I6" s="97"/>
      <c r="J6" s="97">
        <f>J7+J15+J33+J39+J43+J48+J50+J51</f>
        <v>1994</v>
      </c>
      <c r="K6" s="97">
        <f>K7+K15+K33+K39+K43+K48+K50+K51</f>
        <v>68</v>
      </c>
      <c r="L6" s="97">
        <f>L7+L15+L33+L39+L43+L48+L50+L51</f>
        <v>357</v>
      </c>
      <c r="M6" s="97">
        <f>SUM(J6:L6)</f>
        <v>2419</v>
      </c>
      <c r="N6" s="97"/>
      <c r="O6" s="97">
        <f>O7+O15+O33+O39+O43+O48+O50+O51</f>
        <v>20261</v>
      </c>
    </row>
    <row r="7" spans="1:15" ht="12">
      <c r="A7" s="98" t="s">
        <v>101</v>
      </c>
      <c r="B7" s="98"/>
      <c r="C7" s="99">
        <f>C8+C9+C10+C11+C12+C13+C14</f>
        <v>524</v>
      </c>
      <c r="D7" s="99">
        <f>D8+D9+D10+D11+D12+D13+D14</f>
        <v>471</v>
      </c>
      <c r="E7" s="99">
        <f>E8+E9+E10+E11+E12+E13+E14</f>
        <v>887</v>
      </c>
      <c r="F7" s="99">
        <f>F8+F9+F10+F11+F12+F13+F14</f>
        <v>1314</v>
      </c>
      <c r="G7" s="99">
        <f>G8+G9+G10+G11+G12+G13+G14</f>
        <v>0</v>
      </c>
      <c r="H7" s="97">
        <f>SUM(C7:G7)</f>
        <v>3196</v>
      </c>
      <c r="I7" s="99"/>
      <c r="J7" s="99">
        <f>J8+J9+J10+J11+J12+J13+J14</f>
        <v>287</v>
      </c>
      <c r="K7" s="99">
        <f>K8+K9+K10+K11+K12+K13+K14</f>
        <v>0</v>
      </c>
      <c r="L7" s="99">
        <f>L8+L9+L10+L11+L12+L13+L14</f>
        <v>0</v>
      </c>
      <c r="M7" s="97">
        <f>SUM(J7:L7)</f>
        <v>287</v>
      </c>
      <c r="N7" s="99"/>
      <c r="O7" s="99">
        <f>M7+H7</f>
        <v>3483</v>
      </c>
    </row>
    <row r="8" spans="1:15" ht="12">
      <c r="A8" s="59"/>
      <c r="B8" s="59" t="s">
        <v>534</v>
      </c>
      <c r="C8" s="95">
        <f>'4-Sequence'!E10</f>
        <v>30</v>
      </c>
      <c r="D8" s="95">
        <f>'4-Sequence'!F10</f>
        <v>51</v>
      </c>
      <c r="E8" s="95">
        <f>'4-Sequence'!G10</f>
        <v>71</v>
      </c>
      <c r="F8" s="95">
        <f>'4-Sequence'!H10</f>
        <v>101</v>
      </c>
      <c r="G8" s="95">
        <f>'4-Sequence'!I10</f>
        <v>0</v>
      </c>
      <c r="H8" s="52">
        <f aca="true" t="shared" si="0" ref="H8:H60">SUM(C8:G8)</f>
        <v>253</v>
      </c>
      <c r="I8" s="95"/>
      <c r="J8" s="95">
        <f>'4-Sequence'!J10</f>
        <v>9</v>
      </c>
      <c r="K8" s="95">
        <f>'4-Sequence'!K10</f>
        <v>0</v>
      </c>
      <c r="L8" s="95">
        <f>'4-Sequence'!L10</f>
        <v>0</v>
      </c>
      <c r="M8" s="52">
        <f aca="true" t="shared" si="1" ref="M8:M51">SUM(J8:L8)</f>
        <v>9</v>
      </c>
      <c r="N8" s="95"/>
      <c r="O8" s="95">
        <f aca="true" t="shared" si="2" ref="O8:O13">M8+H8</f>
        <v>262</v>
      </c>
    </row>
    <row r="9" spans="1:15" ht="12">
      <c r="A9" s="59"/>
      <c r="B9" s="59" t="s">
        <v>61</v>
      </c>
      <c r="C9" s="95">
        <f>'4-Sequence'!E21</f>
        <v>84</v>
      </c>
      <c r="D9" s="95">
        <f>'4-Sequence'!F21</f>
        <v>56</v>
      </c>
      <c r="E9" s="95">
        <f>'4-Sequence'!G21</f>
        <v>139</v>
      </c>
      <c r="F9" s="95">
        <f>'4-Sequence'!H21</f>
        <v>169</v>
      </c>
      <c r="G9" s="95">
        <f>'4-Sequence'!I21</f>
        <v>0</v>
      </c>
      <c r="H9" s="52">
        <f t="shared" si="0"/>
        <v>448</v>
      </c>
      <c r="I9" s="95"/>
      <c r="J9" s="95">
        <f>'4-Sequence'!J21</f>
        <v>37</v>
      </c>
      <c r="K9" s="95">
        <f>'4-Sequence'!K21</f>
        <v>0</v>
      </c>
      <c r="L9" s="95">
        <f>'4-Sequence'!L21</f>
        <v>0</v>
      </c>
      <c r="M9" s="52">
        <f t="shared" si="1"/>
        <v>37</v>
      </c>
      <c r="N9" s="95"/>
      <c r="O9" s="95">
        <f t="shared" si="2"/>
        <v>485</v>
      </c>
    </row>
    <row r="10" spans="1:15" ht="12">
      <c r="A10" s="59"/>
      <c r="B10" s="59" t="s">
        <v>62</v>
      </c>
      <c r="C10" s="95">
        <f>'4-Sequence'!E23</f>
        <v>86</v>
      </c>
      <c r="D10" s="95">
        <f>'4-Sequence'!F23</f>
        <v>72</v>
      </c>
      <c r="E10" s="95">
        <f>'4-Sequence'!G23</f>
        <v>111</v>
      </c>
      <c r="F10" s="95">
        <f>'4-Sequence'!H23</f>
        <v>169</v>
      </c>
      <c r="G10" s="95">
        <f>'4-Sequence'!I23</f>
        <v>0</v>
      </c>
      <c r="H10" s="52">
        <f t="shared" si="0"/>
        <v>438</v>
      </c>
      <c r="I10" s="95"/>
      <c r="J10" s="95">
        <f>'4-Sequence'!J23</f>
        <v>34</v>
      </c>
      <c r="K10" s="95">
        <f>'4-Sequence'!K23</f>
        <v>0</v>
      </c>
      <c r="L10" s="95">
        <f>'4-Sequence'!L23</f>
        <v>0</v>
      </c>
      <c r="M10" s="52">
        <f t="shared" si="1"/>
        <v>34</v>
      </c>
      <c r="N10" s="95"/>
      <c r="O10" s="95">
        <f t="shared" si="2"/>
        <v>472</v>
      </c>
    </row>
    <row r="11" spans="1:15" ht="12">
      <c r="A11" s="59"/>
      <c r="B11" s="59" t="s">
        <v>537</v>
      </c>
      <c r="C11" s="95">
        <f>'4-Sequence'!E31</f>
        <v>39</v>
      </c>
      <c r="D11" s="95">
        <f>'4-Sequence'!F31</f>
        <v>46</v>
      </c>
      <c r="E11" s="95">
        <f>'4-Sequence'!G31</f>
        <v>109</v>
      </c>
      <c r="F11" s="95">
        <f>'4-Sequence'!H31</f>
        <v>156</v>
      </c>
      <c r="G11" s="95">
        <f>'4-Sequence'!I31</f>
        <v>0</v>
      </c>
      <c r="H11" s="52">
        <f t="shared" si="0"/>
        <v>350</v>
      </c>
      <c r="I11" s="95"/>
      <c r="J11" s="95">
        <f>'4-Sequence'!J31</f>
        <v>0</v>
      </c>
      <c r="K11" s="95">
        <f>'4-Sequence'!K31</f>
        <v>0</v>
      </c>
      <c r="L11" s="95">
        <f>'4-Sequence'!L31</f>
        <v>0</v>
      </c>
      <c r="M11" s="56">
        <v>0</v>
      </c>
      <c r="N11" s="95"/>
      <c r="O11" s="95">
        <f t="shared" si="2"/>
        <v>350</v>
      </c>
    </row>
    <row r="12" spans="1:15" ht="12">
      <c r="A12" s="59"/>
      <c r="B12" s="59" t="s">
        <v>140</v>
      </c>
      <c r="C12" s="95">
        <f>'4-Sequence'!E39</f>
        <v>81</v>
      </c>
      <c r="D12" s="95">
        <f>'4-Sequence'!F39</f>
        <v>56</v>
      </c>
      <c r="E12" s="95">
        <f>'4-Sequence'!G39</f>
        <v>114</v>
      </c>
      <c r="F12" s="95">
        <f>'4-Sequence'!H39</f>
        <v>168</v>
      </c>
      <c r="G12" s="95">
        <f>'4-Sequence'!I39</f>
        <v>0</v>
      </c>
      <c r="H12" s="52">
        <f t="shared" si="0"/>
        <v>419</v>
      </c>
      <c r="I12" s="95"/>
      <c r="J12" s="95">
        <f>'4-Sequence'!J39</f>
        <v>64</v>
      </c>
      <c r="K12" s="95">
        <f>'4-Sequence'!K39</f>
        <v>0</v>
      </c>
      <c r="L12" s="95">
        <f>'4-Sequence'!L39</f>
        <v>0</v>
      </c>
      <c r="M12" s="52">
        <f t="shared" si="1"/>
        <v>64</v>
      </c>
      <c r="N12" s="95"/>
      <c r="O12" s="95">
        <f t="shared" si="2"/>
        <v>483</v>
      </c>
    </row>
    <row r="13" spans="1:15" ht="12">
      <c r="A13" s="59"/>
      <c r="B13" s="59" t="s">
        <v>160</v>
      </c>
      <c r="C13" s="95">
        <f>'4-Sequence'!E52</f>
        <v>135</v>
      </c>
      <c r="D13" s="95">
        <f>'4-Sequence'!F52</f>
        <v>118</v>
      </c>
      <c r="E13" s="95">
        <f>'4-Sequence'!G52</f>
        <v>194</v>
      </c>
      <c r="F13" s="95">
        <f>'4-Sequence'!H52</f>
        <v>346</v>
      </c>
      <c r="G13" s="95">
        <f>'4-Sequence'!I52</f>
        <v>0</v>
      </c>
      <c r="H13" s="52">
        <f t="shared" si="0"/>
        <v>793</v>
      </c>
      <c r="I13" s="95"/>
      <c r="J13" s="95">
        <f>'4-Sequence'!J52</f>
        <v>94</v>
      </c>
      <c r="K13" s="95">
        <f>'4-Sequence'!K52</f>
        <v>0</v>
      </c>
      <c r="L13" s="95">
        <f>'4-Sequence'!L52</f>
        <v>0</v>
      </c>
      <c r="M13" s="52">
        <f t="shared" si="1"/>
        <v>94</v>
      </c>
      <c r="N13" s="95"/>
      <c r="O13" s="95">
        <f t="shared" si="2"/>
        <v>887</v>
      </c>
    </row>
    <row r="14" spans="1:15" ht="12">
      <c r="A14" s="59"/>
      <c r="B14" s="59" t="s">
        <v>544</v>
      </c>
      <c r="C14" s="95">
        <f>'4-Sequence'!E70</f>
        <v>69</v>
      </c>
      <c r="D14" s="95">
        <f>'4-Sequence'!F70</f>
        <v>72</v>
      </c>
      <c r="E14" s="95">
        <f>'4-Sequence'!G70</f>
        <v>149</v>
      </c>
      <c r="F14" s="95">
        <f>'4-Sequence'!H70</f>
        <v>205</v>
      </c>
      <c r="G14" s="95">
        <f>'4-Sequence'!I70</f>
        <v>0</v>
      </c>
      <c r="H14" s="52">
        <f t="shared" si="0"/>
        <v>495</v>
      </c>
      <c r="I14" s="95"/>
      <c r="J14" s="95">
        <f>'4-Sequence'!J70</f>
        <v>49</v>
      </c>
      <c r="K14" s="95">
        <f>'4-Sequence'!K70</f>
        <v>0</v>
      </c>
      <c r="L14" s="95">
        <f>'4-Sequence'!L70</f>
        <v>0</v>
      </c>
      <c r="M14" s="52">
        <f t="shared" si="1"/>
        <v>49</v>
      </c>
      <c r="N14" s="95"/>
      <c r="O14" s="95">
        <f>M14+H14</f>
        <v>544</v>
      </c>
    </row>
    <row r="15" spans="1:15" ht="12">
      <c r="A15" s="98" t="s">
        <v>503</v>
      </c>
      <c r="B15" s="98"/>
      <c r="C15" s="99">
        <f>C16+C17+C18+C19+C20+C21+C22+C23+C24+C25+C27+C28+C29+C30+C31+C32+C26</f>
        <v>1094</v>
      </c>
      <c r="D15" s="99">
        <f>D16+D17+D18+D19+D20+D21+D22+D23+D24+D25+D27+D28+D29+D30+D31+D32+D26</f>
        <v>848</v>
      </c>
      <c r="E15" s="99">
        <f>E16+E17+E18+E19+E20+E21+E22+E23+E24+E25+E27+E28+E29+E30+E31+E32+E26</f>
        <v>1238</v>
      </c>
      <c r="F15" s="99">
        <f>F16+F17+F18+F19+F20+F21+F22+F23+F24+F25+F27+F28+F29+F30+F31+F32+F26</f>
        <v>1946</v>
      </c>
      <c r="G15" s="99">
        <f>G16+G17+G18+G19+G20+G21+G22+G23+G24+G25+G27+G28+G29+G30+G31+G32+G26</f>
        <v>0</v>
      </c>
      <c r="H15" s="97">
        <f t="shared" si="0"/>
        <v>5126</v>
      </c>
      <c r="I15" s="99"/>
      <c r="J15" s="99">
        <f>J16+J17+J18+J19+J20+J21+J22+J23+J24+J25+J27+J28+J29+J30+J31+J32+J26</f>
        <v>688</v>
      </c>
      <c r="K15" s="99">
        <f>K16+K17+K18+K19+K20+K21+K22+K23+K24+K25+K27+K28+K29+K30+K31+K32+K26</f>
        <v>27</v>
      </c>
      <c r="L15" s="99">
        <f>L16+L17+L18+L19+L20+L21+L22+L23+L24+L25+L27+L28+L29+L30+L31+L32+L26</f>
        <v>201</v>
      </c>
      <c r="M15" s="97">
        <f t="shared" si="1"/>
        <v>916</v>
      </c>
      <c r="N15" s="99"/>
      <c r="O15" s="99">
        <f>O16+O17+O18+O19+O20+O21+O22+O23+O24+O25+O27+O28+O29+O30+O31+O32+O26</f>
        <v>6042</v>
      </c>
    </row>
    <row r="16" spans="1:15" ht="12">
      <c r="A16" s="59"/>
      <c r="B16" s="59" t="s">
        <v>65</v>
      </c>
      <c r="C16" s="95">
        <f>'4-Sequence'!E83</f>
        <v>27</v>
      </c>
      <c r="D16" s="95">
        <f>'4-Sequence'!F83</f>
        <v>15</v>
      </c>
      <c r="E16" s="95">
        <f>'4-Sequence'!G83</f>
        <v>23</v>
      </c>
      <c r="F16" s="95">
        <f>'4-Sequence'!H83</f>
        <v>38</v>
      </c>
      <c r="G16" s="95">
        <f>'4-Sequence'!I83</f>
        <v>0</v>
      </c>
      <c r="H16" s="52">
        <f t="shared" si="0"/>
        <v>103</v>
      </c>
      <c r="I16" s="95"/>
      <c r="J16" s="95">
        <f>'4-Sequence'!J83</f>
        <v>0</v>
      </c>
      <c r="K16" s="95">
        <f>'4-Sequence'!K83</f>
        <v>0</v>
      </c>
      <c r="L16" s="95">
        <f>'4-Sequence'!L83</f>
        <v>0</v>
      </c>
      <c r="M16" s="95">
        <v>0</v>
      </c>
      <c r="N16" s="95"/>
      <c r="O16" s="95">
        <f>M16+H16</f>
        <v>103</v>
      </c>
    </row>
    <row r="17" spans="1:15" ht="12">
      <c r="A17" s="59"/>
      <c r="B17" s="59" t="s">
        <v>545</v>
      </c>
      <c r="C17" s="95">
        <f>'4-Sequence'!E85</f>
        <v>124</v>
      </c>
      <c r="D17" s="95">
        <f>'4-Sequence'!F85</f>
        <v>77</v>
      </c>
      <c r="E17" s="95">
        <f>'4-Sequence'!G85</f>
        <v>98</v>
      </c>
      <c r="F17" s="95">
        <f>'4-Sequence'!H85</f>
        <v>155</v>
      </c>
      <c r="G17" s="95">
        <f>'4-Sequence'!I85</f>
        <v>0</v>
      </c>
      <c r="H17" s="52">
        <f t="shared" si="0"/>
        <v>454</v>
      </c>
      <c r="I17" s="95"/>
      <c r="J17" s="95">
        <f>'4-Sequence'!J85</f>
        <v>42</v>
      </c>
      <c r="K17" s="95">
        <f>'4-Sequence'!K85</f>
        <v>0</v>
      </c>
      <c r="L17" s="95">
        <f>'4-Sequence'!L85</f>
        <v>37</v>
      </c>
      <c r="M17" s="52">
        <f t="shared" si="1"/>
        <v>79</v>
      </c>
      <c r="N17" s="95"/>
      <c r="O17" s="95">
        <f aca="true" t="shared" si="3" ref="O17:O49">M17+H17</f>
        <v>533</v>
      </c>
    </row>
    <row r="18" spans="1:15" ht="12">
      <c r="A18" s="59"/>
      <c r="B18" s="59" t="s">
        <v>548</v>
      </c>
      <c r="C18" s="95">
        <f>'4-Sequence'!E92</f>
        <v>52</v>
      </c>
      <c r="D18" s="95">
        <f>'4-Sequence'!F92</f>
        <v>23</v>
      </c>
      <c r="E18" s="95">
        <f>'4-Sequence'!G92</f>
        <v>35</v>
      </c>
      <c r="F18" s="95">
        <f>'4-Sequence'!H92</f>
        <v>52</v>
      </c>
      <c r="G18" s="95">
        <f>'4-Sequence'!I92</f>
        <v>0</v>
      </c>
      <c r="H18" s="52">
        <f t="shared" si="0"/>
        <v>162</v>
      </c>
      <c r="I18" s="95"/>
      <c r="J18" s="95">
        <f>'4-Sequence'!J92</f>
        <v>49</v>
      </c>
      <c r="K18" s="95">
        <f>'4-Sequence'!K92</f>
        <v>0</v>
      </c>
      <c r="L18" s="95">
        <f>'4-Sequence'!L92</f>
        <v>0</v>
      </c>
      <c r="M18" s="52">
        <f t="shared" si="1"/>
        <v>49</v>
      </c>
      <c r="N18" s="95"/>
      <c r="O18" s="95">
        <f t="shared" si="3"/>
        <v>211</v>
      </c>
    </row>
    <row r="19" spans="1:15" ht="12">
      <c r="A19" s="59"/>
      <c r="B19" s="59" t="s">
        <v>549</v>
      </c>
      <c r="C19" s="95">
        <f>'4-Sequence'!E95</f>
        <v>10</v>
      </c>
      <c r="D19" s="95">
        <f>'4-Sequence'!F95</f>
        <v>8</v>
      </c>
      <c r="E19" s="95">
        <f>'4-Sequence'!G95</f>
        <v>24</v>
      </c>
      <c r="F19" s="95">
        <f>'4-Sequence'!H95</f>
        <v>91</v>
      </c>
      <c r="G19" s="95">
        <f>'4-Sequence'!I95</f>
        <v>0</v>
      </c>
      <c r="H19" s="52">
        <f t="shared" si="0"/>
        <v>133</v>
      </c>
      <c r="I19" s="95"/>
      <c r="J19" s="95">
        <f>'4-Sequence'!J95</f>
        <v>38</v>
      </c>
      <c r="K19" s="95">
        <f>'4-Sequence'!K95</f>
        <v>0</v>
      </c>
      <c r="L19" s="95">
        <f>'4-Sequence'!L95</f>
        <v>0</v>
      </c>
      <c r="M19" s="52">
        <f t="shared" si="1"/>
        <v>38</v>
      </c>
      <c r="N19" s="95"/>
      <c r="O19" s="95">
        <f t="shared" si="3"/>
        <v>171</v>
      </c>
    </row>
    <row r="20" spans="1:15" ht="12">
      <c r="A20" s="59"/>
      <c r="B20" s="59" t="s">
        <v>550</v>
      </c>
      <c r="C20" s="95">
        <f>'4-Sequence'!E100</f>
        <v>158</v>
      </c>
      <c r="D20" s="95">
        <f>'4-Sequence'!F100</f>
        <v>107</v>
      </c>
      <c r="E20" s="95">
        <f>'4-Sequence'!G100</f>
        <v>127</v>
      </c>
      <c r="F20" s="95">
        <f>'4-Sequence'!H100</f>
        <v>242</v>
      </c>
      <c r="G20" s="95">
        <f>'4-Sequence'!I100</f>
        <v>0</v>
      </c>
      <c r="H20" s="52">
        <f t="shared" si="0"/>
        <v>634</v>
      </c>
      <c r="I20" s="95"/>
      <c r="J20" s="95">
        <f>'4-Sequence'!J100</f>
        <v>47</v>
      </c>
      <c r="K20" s="95">
        <f>'4-Sequence'!K100</f>
        <v>6</v>
      </c>
      <c r="L20" s="95">
        <f>'4-Sequence'!L100</f>
        <v>89</v>
      </c>
      <c r="M20" s="52">
        <f t="shared" si="1"/>
        <v>142</v>
      </c>
      <c r="N20" s="95"/>
      <c r="O20" s="95">
        <f t="shared" si="3"/>
        <v>776</v>
      </c>
    </row>
    <row r="21" spans="1:15" ht="12">
      <c r="A21" s="59"/>
      <c r="B21" s="120" t="s">
        <v>624</v>
      </c>
      <c r="C21" s="95">
        <f>'4-Sequence'!E109</f>
        <v>33</v>
      </c>
      <c r="D21" s="95">
        <f>'4-Sequence'!F109</f>
        <v>34</v>
      </c>
      <c r="E21" s="95">
        <f>'4-Sequence'!G109</f>
        <v>38</v>
      </c>
      <c r="F21" s="95">
        <f>'4-Sequence'!H109</f>
        <v>65</v>
      </c>
      <c r="G21" s="95">
        <f>'4-Sequence'!I109</f>
        <v>0</v>
      </c>
      <c r="H21" s="52">
        <f t="shared" si="0"/>
        <v>170</v>
      </c>
      <c r="I21" s="95"/>
      <c r="J21" s="95">
        <f>'4-Sequence'!J109</f>
        <v>31</v>
      </c>
      <c r="K21" s="95">
        <f>'4-Sequence'!K109</f>
        <v>0</v>
      </c>
      <c r="L21" s="95">
        <f>'4-Sequence'!L109</f>
        <v>0</v>
      </c>
      <c r="M21" s="52">
        <f t="shared" si="1"/>
        <v>31</v>
      </c>
      <c r="N21" s="95"/>
      <c r="O21" s="95">
        <f t="shared" si="3"/>
        <v>201</v>
      </c>
    </row>
    <row r="22" spans="1:15" ht="12">
      <c r="A22" s="59"/>
      <c r="B22" s="59" t="s">
        <v>551</v>
      </c>
      <c r="C22" s="95">
        <f>'4-Sequence'!E117</f>
        <v>15</v>
      </c>
      <c r="D22" s="95">
        <f>'4-Sequence'!F117</f>
        <v>16</v>
      </c>
      <c r="E22" s="95">
        <f>'4-Sequence'!G117</f>
        <v>23</v>
      </c>
      <c r="F22" s="95">
        <f>'4-Sequence'!H117</f>
        <v>59</v>
      </c>
      <c r="G22" s="95">
        <f>'4-Sequence'!I117</f>
        <v>0</v>
      </c>
      <c r="H22" s="52">
        <f t="shared" si="0"/>
        <v>113</v>
      </c>
      <c r="I22" s="95"/>
      <c r="J22" s="95">
        <f>'4-Sequence'!J117</f>
        <v>18</v>
      </c>
      <c r="K22" s="95">
        <f>'4-Sequence'!K117</f>
        <v>0</v>
      </c>
      <c r="L22" s="95">
        <f>'4-Sequence'!L117</f>
        <v>0</v>
      </c>
      <c r="M22" s="52">
        <f t="shared" si="1"/>
        <v>18</v>
      </c>
      <c r="N22" s="95"/>
      <c r="O22" s="95">
        <f t="shared" si="3"/>
        <v>131</v>
      </c>
    </row>
    <row r="23" spans="1:15" ht="12">
      <c r="A23" s="59"/>
      <c r="B23" s="59" t="s">
        <v>552</v>
      </c>
      <c r="C23" s="95">
        <f>'4-Sequence'!E123</f>
        <v>107</v>
      </c>
      <c r="D23" s="95">
        <f>'4-Sequence'!F123</f>
        <v>85</v>
      </c>
      <c r="E23" s="95">
        <f>'4-Sequence'!G123</f>
        <v>128</v>
      </c>
      <c r="F23" s="95">
        <f>'4-Sequence'!H123</f>
        <v>257</v>
      </c>
      <c r="G23" s="95">
        <f>'4-Sequence'!I123</f>
        <v>0</v>
      </c>
      <c r="H23" s="52">
        <f t="shared" si="0"/>
        <v>577</v>
      </c>
      <c r="I23" s="95"/>
      <c r="J23" s="95">
        <f>'4-Sequence'!J123</f>
        <v>47</v>
      </c>
      <c r="K23" s="95">
        <f>'4-Sequence'!K123</f>
        <v>0</v>
      </c>
      <c r="L23" s="95">
        <f>'4-Sequence'!L123</f>
        <v>0</v>
      </c>
      <c r="M23" s="52">
        <f t="shared" si="1"/>
        <v>47</v>
      </c>
      <c r="N23" s="95"/>
      <c r="O23" s="95">
        <f t="shared" si="3"/>
        <v>624</v>
      </c>
    </row>
    <row r="24" spans="1:15" ht="12">
      <c r="A24" s="59"/>
      <c r="B24" s="59" t="s">
        <v>553</v>
      </c>
      <c r="C24" s="95">
        <f>'4-Sequence'!E128</f>
        <v>126</v>
      </c>
      <c r="D24" s="95">
        <f>'4-Sequence'!F128</f>
        <v>74</v>
      </c>
      <c r="E24" s="95">
        <f>'4-Sequence'!G128</f>
        <v>95</v>
      </c>
      <c r="F24" s="95">
        <f>'4-Sequence'!H128</f>
        <v>131</v>
      </c>
      <c r="G24" s="95">
        <f>'4-Sequence'!I128</f>
        <v>0</v>
      </c>
      <c r="H24" s="52">
        <f t="shared" si="0"/>
        <v>426</v>
      </c>
      <c r="I24" s="95"/>
      <c r="J24" s="95">
        <f>'4-Sequence'!J128</f>
        <v>49</v>
      </c>
      <c r="K24" s="95">
        <f>'4-Sequence'!K128</f>
        <v>0</v>
      </c>
      <c r="L24" s="95">
        <f>'4-Sequence'!L128</f>
        <v>22</v>
      </c>
      <c r="M24" s="52">
        <f t="shared" si="1"/>
        <v>71</v>
      </c>
      <c r="N24" s="95"/>
      <c r="O24" s="95">
        <f t="shared" si="3"/>
        <v>497</v>
      </c>
    </row>
    <row r="25" spans="1:15" ht="12">
      <c r="A25" s="59"/>
      <c r="B25" s="59" t="s">
        <v>556</v>
      </c>
      <c r="C25" s="95">
        <f>'4-Sequence'!E135</f>
        <v>5</v>
      </c>
      <c r="D25" s="95">
        <f>'4-Sequence'!F135</f>
        <v>9</v>
      </c>
      <c r="E25" s="95">
        <f>'4-Sequence'!G135</f>
        <v>15</v>
      </c>
      <c r="F25" s="95">
        <f>'4-Sequence'!H135</f>
        <v>25</v>
      </c>
      <c r="G25" s="95">
        <f>'4-Sequence'!I135</f>
        <v>0</v>
      </c>
      <c r="H25" s="52">
        <f t="shared" si="0"/>
        <v>54</v>
      </c>
      <c r="I25" s="95"/>
      <c r="J25" s="95">
        <f>'4-Sequence'!J135</f>
        <v>0</v>
      </c>
      <c r="K25" s="95">
        <f>'4-Sequence'!K135</f>
        <v>0</v>
      </c>
      <c r="L25" s="95">
        <f>'4-Sequence'!L135</f>
        <v>0</v>
      </c>
      <c r="M25" s="56">
        <v>0</v>
      </c>
      <c r="N25" s="95"/>
      <c r="O25" s="95">
        <f t="shared" si="3"/>
        <v>54</v>
      </c>
    </row>
    <row r="26" spans="1:15" ht="12">
      <c r="A26" s="59"/>
      <c r="B26" s="59" t="s">
        <v>557</v>
      </c>
      <c r="C26" s="95">
        <f>'4-Sequence'!E137</f>
        <v>38</v>
      </c>
      <c r="D26" s="95">
        <f>'4-Sequence'!F137</f>
        <v>26</v>
      </c>
      <c r="E26" s="95">
        <f>'4-Sequence'!G137</f>
        <v>32</v>
      </c>
      <c r="F26" s="95">
        <f>'4-Sequence'!H137</f>
        <v>26</v>
      </c>
      <c r="G26" s="95">
        <f>'4-Sequence'!I137</f>
        <v>0</v>
      </c>
      <c r="H26" s="52">
        <f t="shared" si="0"/>
        <v>122</v>
      </c>
      <c r="I26" s="95"/>
      <c r="J26" s="95">
        <f>'4-Sequence'!J37</f>
        <v>0</v>
      </c>
      <c r="K26" s="95">
        <f>'4-Sequence'!K37</f>
        <v>0</v>
      </c>
      <c r="L26" s="95">
        <f>'4-Sequence'!L37</f>
        <v>0</v>
      </c>
      <c r="M26" s="56">
        <v>0</v>
      </c>
      <c r="N26" s="95"/>
      <c r="O26" s="95">
        <f t="shared" si="3"/>
        <v>122</v>
      </c>
    </row>
    <row r="27" spans="1:15" ht="12">
      <c r="A27" s="59"/>
      <c r="B27" s="59" t="s">
        <v>558</v>
      </c>
      <c r="C27" s="95">
        <f>'4-Sequence'!E142</f>
        <v>56</v>
      </c>
      <c r="D27" s="95">
        <f>'4-Sequence'!F142</f>
        <v>57</v>
      </c>
      <c r="E27" s="95">
        <f>'4-Sequence'!G142</f>
        <v>100</v>
      </c>
      <c r="F27" s="95">
        <f>'4-Sequence'!H142</f>
        <v>131</v>
      </c>
      <c r="G27" s="95">
        <f>'4-Sequence'!I142</f>
        <v>0</v>
      </c>
      <c r="H27" s="52">
        <f t="shared" si="0"/>
        <v>344</v>
      </c>
      <c r="I27" s="95"/>
      <c r="J27" s="95">
        <f>'4-Sequence'!J142</f>
        <v>36</v>
      </c>
      <c r="K27" s="95">
        <f>'4-Sequence'!K142</f>
        <v>0</v>
      </c>
      <c r="L27" s="95">
        <f>'4-Sequence'!L142</f>
        <v>0</v>
      </c>
      <c r="M27" s="52">
        <f t="shared" si="1"/>
        <v>36</v>
      </c>
      <c r="N27" s="95"/>
      <c r="O27" s="95">
        <f t="shared" si="3"/>
        <v>380</v>
      </c>
    </row>
    <row r="28" spans="1:15" ht="12">
      <c r="A28" s="59"/>
      <c r="B28" s="59" t="s">
        <v>77</v>
      </c>
      <c r="C28" s="95">
        <f>'4-Sequence'!E149</f>
        <v>145</v>
      </c>
      <c r="D28" s="95">
        <f>'4-Sequence'!F149</f>
        <v>83</v>
      </c>
      <c r="E28" s="95">
        <f>'4-Sequence'!G149</f>
        <v>117</v>
      </c>
      <c r="F28" s="95">
        <f>'4-Sequence'!H149</f>
        <v>152</v>
      </c>
      <c r="G28" s="95">
        <f>'4-Sequence'!I149</f>
        <v>0</v>
      </c>
      <c r="H28" s="52">
        <f t="shared" si="0"/>
        <v>497</v>
      </c>
      <c r="I28" s="95"/>
      <c r="J28" s="95">
        <f>'4-Sequence'!J149</f>
        <v>73</v>
      </c>
      <c r="K28" s="95">
        <f>'4-Sequence'!K149</f>
        <v>21</v>
      </c>
      <c r="L28" s="95">
        <f>'4-Sequence'!L149</f>
        <v>43</v>
      </c>
      <c r="M28" s="52">
        <f t="shared" si="1"/>
        <v>137</v>
      </c>
      <c r="N28" s="95"/>
      <c r="O28" s="95">
        <f t="shared" si="3"/>
        <v>634</v>
      </c>
    </row>
    <row r="29" spans="1:15" ht="12">
      <c r="A29" s="59"/>
      <c r="B29" s="59" t="s">
        <v>561</v>
      </c>
      <c r="C29" s="95">
        <f>'4-Sequence'!E157</f>
        <v>115</v>
      </c>
      <c r="D29" s="95">
        <f>'4-Sequence'!F157</f>
        <v>144</v>
      </c>
      <c r="E29" s="95">
        <f>'4-Sequence'!G157</f>
        <v>206</v>
      </c>
      <c r="F29" s="95">
        <f>'4-Sequence'!H157</f>
        <v>261</v>
      </c>
      <c r="G29" s="95">
        <f>'4-Sequence'!I157</f>
        <v>0</v>
      </c>
      <c r="H29" s="52">
        <f t="shared" si="0"/>
        <v>726</v>
      </c>
      <c r="I29" s="95"/>
      <c r="J29" s="95">
        <f>'4-Sequence'!J157</f>
        <v>73</v>
      </c>
      <c r="K29" s="95">
        <f>'4-Sequence'!K157</f>
        <v>0</v>
      </c>
      <c r="L29" s="95">
        <f>'4-Sequence'!L157</f>
        <v>0</v>
      </c>
      <c r="M29" s="52">
        <f t="shared" si="1"/>
        <v>73</v>
      </c>
      <c r="N29" s="95"/>
      <c r="O29" s="95">
        <f t="shared" si="3"/>
        <v>799</v>
      </c>
    </row>
    <row r="30" spans="1:15" ht="12">
      <c r="A30" s="59"/>
      <c r="B30" s="59" t="s">
        <v>78</v>
      </c>
      <c r="C30" s="95">
        <f>'4-Sequence'!E170</f>
        <v>24</v>
      </c>
      <c r="D30" s="95">
        <f>'4-Sequence'!F170</f>
        <v>7</v>
      </c>
      <c r="E30" s="95">
        <f>'4-Sequence'!G170</f>
        <v>45</v>
      </c>
      <c r="F30" s="95">
        <f>'4-Sequence'!H170</f>
        <v>46</v>
      </c>
      <c r="G30" s="95">
        <f>'4-Sequence'!I170</f>
        <v>0</v>
      </c>
      <c r="H30" s="52">
        <f t="shared" si="0"/>
        <v>122</v>
      </c>
      <c r="I30" s="95"/>
      <c r="J30" s="95">
        <f>'4-Sequence'!J170</f>
        <v>59</v>
      </c>
      <c r="K30" s="95">
        <f>'4-Sequence'!K170</f>
        <v>0</v>
      </c>
      <c r="L30" s="95">
        <f>'4-Sequence'!L170</f>
        <v>0</v>
      </c>
      <c r="M30" s="52">
        <f t="shared" si="1"/>
        <v>59</v>
      </c>
      <c r="N30" s="95"/>
      <c r="O30" s="95">
        <f t="shared" si="3"/>
        <v>181</v>
      </c>
    </row>
    <row r="31" spans="1:18" ht="12.75">
      <c r="A31" s="59"/>
      <c r="B31" s="59" t="s">
        <v>562</v>
      </c>
      <c r="C31" s="95">
        <f>'4-Sequence'!E173</f>
        <v>25</v>
      </c>
      <c r="D31" s="95">
        <f>'4-Sequence'!F173</f>
        <v>36</v>
      </c>
      <c r="E31" s="95">
        <f>'4-Sequence'!G173</f>
        <v>85</v>
      </c>
      <c r="F31" s="95">
        <f>'4-Sequence'!H173</f>
        <v>140</v>
      </c>
      <c r="G31" s="95">
        <f>'4-Sequence'!I173</f>
        <v>0</v>
      </c>
      <c r="H31" s="52">
        <f t="shared" si="0"/>
        <v>286</v>
      </c>
      <c r="I31" s="95"/>
      <c r="J31" s="95">
        <f>'4-Sequence'!J173</f>
        <v>42</v>
      </c>
      <c r="K31" s="95">
        <f>'4-Sequence'!K173</f>
        <v>0</v>
      </c>
      <c r="L31" s="95">
        <f>'4-Sequence'!L173</f>
        <v>0</v>
      </c>
      <c r="M31" s="52">
        <f t="shared" si="1"/>
        <v>42</v>
      </c>
      <c r="N31" s="95"/>
      <c r="O31" s="95">
        <f t="shared" si="3"/>
        <v>328</v>
      </c>
      <c r="Q31"/>
      <c r="R31"/>
    </row>
    <row r="32" spans="1:15" ht="12">
      <c r="A32" s="59"/>
      <c r="B32" s="59" t="s">
        <v>563</v>
      </c>
      <c r="C32" s="95">
        <f>'4-Sequence'!E178</f>
        <v>34</v>
      </c>
      <c r="D32" s="95">
        <f>'4-Sequence'!F178</f>
        <v>47</v>
      </c>
      <c r="E32" s="95">
        <f>'4-Sequence'!G178</f>
        <v>47</v>
      </c>
      <c r="F32" s="95">
        <f>'4-Sequence'!H178</f>
        <v>75</v>
      </c>
      <c r="G32" s="95">
        <f>'4-Sequence'!I178</f>
        <v>0</v>
      </c>
      <c r="H32" s="52">
        <f t="shared" si="0"/>
        <v>203</v>
      </c>
      <c r="I32" s="95"/>
      <c r="J32" s="95">
        <f>'4-Sequence'!J178</f>
        <v>84</v>
      </c>
      <c r="K32" s="95">
        <f>'4-Sequence'!K178</f>
        <v>0</v>
      </c>
      <c r="L32" s="95">
        <f>'4-Sequence'!L178</f>
        <v>10</v>
      </c>
      <c r="M32" s="52">
        <f t="shared" si="1"/>
        <v>94</v>
      </c>
      <c r="N32" s="95"/>
      <c r="O32" s="95">
        <f t="shared" si="3"/>
        <v>297</v>
      </c>
    </row>
    <row r="33" spans="1:15" ht="12">
      <c r="A33" s="98" t="s">
        <v>81</v>
      </c>
      <c r="B33" s="98"/>
      <c r="C33" s="99">
        <f>SUM(C34:C38)</f>
        <v>840</v>
      </c>
      <c r="D33" s="99">
        <f aca="true" t="shared" si="4" ref="D33:O33">SUM(D34:D38)</f>
        <v>569</v>
      </c>
      <c r="E33" s="99">
        <f t="shared" si="4"/>
        <v>735</v>
      </c>
      <c r="F33" s="99">
        <f t="shared" si="4"/>
        <v>931</v>
      </c>
      <c r="G33" s="99">
        <f t="shared" si="4"/>
        <v>0</v>
      </c>
      <c r="H33" s="99">
        <f t="shared" si="4"/>
        <v>3075</v>
      </c>
      <c r="I33" s="99">
        <f t="shared" si="4"/>
        <v>0</v>
      </c>
      <c r="J33" s="99">
        <f t="shared" si="4"/>
        <v>206</v>
      </c>
      <c r="K33" s="99">
        <f t="shared" si="4"/>
        <v>0</v>
      </c>
      <c r="L33" s="99">
        <f t="shared" si="4"/>
        <v>0</v>
      </c>
      <c r="M33" s="99">
        <f t="shared" si="4"/>
        <v>206</v>
      </c>
      <c r="N33" s="99"/>
      <c r="O33" s="99">
        <f t="shared" si="4"/>
        <v>3281</v>
      </c>
    </row>
    <row r="34" spans="1:15" ht="12">
      <c r="A34" s="59"/>
      <c r="B34" s="59" t="s">
        <v>564</v>
      </c>
      <c r="C34" s="95">
        <f>'4-Sequence'!E184</f>
        <v>148</v>
      </c>
      <c r="D34" s="95">
        <f>'4-Sequence'!F184</f>
        <v>116</v>
      </c>
      <c r="E34" s="95">
        <f>'4-Sequence'!G184</f>
        <v>145</v>
      </c>
      <c r="F34" s="95">
        <f>'4-Sequence'!H184</f>
        <v>159</v>
      </c>
      <c r="G34" s="95">
        <f>'4-Sequence'!I184</f>
        <v>0</v>
      </c>
      <c r="H34" s="52">
        <f t="shared" si="0"/>
        <v>568</v>
      </c>
      <c r="I34" s="95"/>
      <c r="J34" s="95">
        <f>'4-Sequence'!J184</f>
        <v>46</v>
      </c>
      <c r="K34" s="95">
        <f>'4-Sequence'!K184</f>
        <v>0</v>
      </c>
      <c r="L34" s="95">
        <f>'4-Sequence'!L184</f>
        <v>0</v>
      </c>
      <c r="M34" s="52">
        <f t="shared" si="1"/>
        <v>46</v>
      </c>
      <c r="N34" s="95"/>
      <c r="O34" s="95">
        <f t="shared" si="3"/>
        <v>614</v>
      </c>
    </row>
    <row r="35" spans="1:15" ht="12">
      <c r="A35" s="59"/>
      <c r="B35" s="59" t="s">
        <v>83</v>
      </c>
      <c r="C35" s="95">
        <f>'4-Sequence'!E194</f>
        <v>0</v>
      </c>
      <c r="D35" s="95">
        <f>'4-Sequence'!F194</f>
        <v>0</v>
      </c>
      <c r="E35" s="95">
        <f>'4-Sequence'!G194</f>
        <v>0</v>
      </c>
      <c r="F35" s="95">
        <f>'4-Sequence'!H194</f>
        <v>0</v>
      </c>
      <c r="G35" s="95">
        <f>'4-Sequence'!I194</f>
        <v>0</v>
      </c>
      <c r="H35" s="95">
        <v>0</v>
      </c>
      <c r="I35" s="95"/>
      <c r="J35" s="95">
        <f>'4-Sequence'!J194</f>
        <v>160</v>
      </c>
      <c r="K35" s="95">
        <f>'4-Sequence'!K194</f>
        <v>0</v>
      </c>
      <c r="L35" s="95">
        <f>'4-Sequence'!L194</f>
        <v>0</v>
      </c>
      <c r="M35" s="52">
        <f t="shared" si="1"/>
        <v>160</v>
      </c>
      <c r="N35" s="95"/>
      <c r="O35" s="95">
        <f t="shared" si="3"/>
        <v>160</v>
      </c>
    </row>
    <row r="36" spans="1:15" ht="12">
      <c r="A36" s="59"/>
      <c r="B36" s="59" t="s">
        <v>357</v>
      </c>
      <c r="C36" s="95">
        <f>'4-Sequence'!E196</f>
        <v>74</v>
      </c>
      <c r="D36" s="95">
        <f>'4-Sequence'!F196</f>
        <v>67</v>
      </c>
      <c r="E36" s="95">
        <f>'4-Sequence'!G196</f>
        <v>114</v>
      </c>
      <c r="F36" s="95">
        <f>'4-Sequence'!H196</f>
        <v>188</v>
      </c>
      <c r="G36" s="95">
        <f>'4-Sequence'!I196</f>
        <v>0</v>
      </c>
      <c r="H36" s="52">
        <f t="shared" si="0"/>
        <v>443</v>
      </c>
      <c r="I36" s="95"/>
      <c r="J36" s="95">
        <f>'4-Sequence'!J196</f>
        <v>0</v>
      </c>
      <c r="K36" s="95">
        <f>'4-Sequence'!K196</f>
        <v>0</v>
      </c>
      <c r="L36" s="95">
        <f>'4-Sequence'!L196</f>
        <v>0</v>
      </c>
      <c r="M36" s="95">
        <f t="shared" si="1"/>
        <v>0</v>
      </c>
      <c r="N36" s="95"/>
      <c r="O36" s="95">
        <f t="shared" si="3"/>
        <v>443</v>
      </c>
    </row>
    <row r="37" spans="1:15" ht="12">
      <c r="A37" s="59"/>
      <c r="B37" s="59" t="s">
        <v>604</v>
      </c>
      <c r="C37" s="95">
        <f>'4-Sequence'!E202</f>
        <v>470</v>
      </c>
      <c r="D37" s="95">
        <f>'4-Sequence'!F202</f>
        <v>270</v>
      </c>
      <c r="E37" s="95">
        <f>'4-Sequence'!G202</f>
        <v>304</v>
      </c>
      <c r="F37" s="95">
        <f>'4-Sequence'!H202</f>
        <v>332</v>
      </c>
      <c r="G37" s="95">
        <f>'4-Sequence'!I202</f>
        <v>0</v>
      </c>
      <c r="H37" s="52">
        <f t="shared" si="0"/>
        <v>1376</v>
      </c>
      <c r="I37" s="95"/>
      <c r="J37" s="95">
        <f>'4-Sequence'!J202</f>
        <v>0</v>
      </c>
      <c r="K37" s="95">
        <f>'4-Sequence'!K202</f>
        <v>0</v>
      </c>
      <c r="L37" s="95">
        <f>'4-Sequence'!L202</f>
        <v>0</v>
      </c>
      <c r="M37" s="95">
        <f t="shared" si="1"/>
        <v>0</v>
      </c>
      <c r="N37" s="95"/>
      <c r="O37" s="95">
        <f t="shared" si="3"/>
        <v>1376</v>
      </c>
    </row>
    <row r="38" spans="1:15" ht="12">
      <c r="A38" s="59"/>
      <c r="B38" s="59" t="s">
        <v>574</v>
      </c>
      <c r="C38" s="95">
        <f>'4-Sequence'!E210</f>
        <v>148</v>
      </c>
      <c r="D38" s="95">
        <f>'4-Sequence'!F210</f>
        <v>116</v>
      </c>
      <c r="E38" s="95">
        <f>'4-Sequence'!G210</f>
        <v>172</v>
      </c>
      <c r="F38" s="95">
        <f>'4-Sequence'!H210</f>
        <v>252</v>
      </c>
      <c r="G38" s="95">
        <f>'4-Sequence'!I210</f>
        <v>0</v>
      </c>
      <c r="H38" s="52">
        <f t="shared" si="0"/>
        <v>688</v>
      </c>
      <c r="I38" s="95"/>
      <c r="J38" s="95">
        <f>'4-Sequence'!J210</f>
        <v>0</v>
      </c>
      <c r="K38" s="95">
        <f>'4-Sequence'!K210</f>
        <v>0</v>
      </c>
      <c r="L38" s="95">
        <f>'4-Sequence'!L210</f>
        <v>0</v>
      </c>
      <c r="M38" s="95">
        <f t="shared" si="1"/>
        <v>0</v>
      </c>
      <c r="N38" s="95"/>
      <c r="O38" s="95">
        <f t="shared" si="3"/>
        <v>688</v>
      </c>
    </row>
    <row r="39" spans="1:15" ht="12">
      <c r="A39" s="98" t="s">
        <v>85</v>
      </c>
      <c r="B39" s="98"/>
      <c r="C39" s="99">
        <f>C40+C41+C42</f>
        <v>535</v>
      </c>
      <c r="D39" s="99">
        <f>D40+D41+D42</f>
        <v>368</v>
      </c>
      <c r="E39" s="99">
        <f>E40+E41+E42</f>
        <v>592</v>
      </c>
      <c r="F39" s="99">
        <f>F40+F41+F42</f>
        <v>853</v>
      </c>
      <c r="G39" s="99">
        <f>G40+G41+G42</f>
        <v>0</v>
      </c>
      <c r="H39" s="97">
        <f t="shared" si="0"/>
        <v>2348</v>
      </c>
      <c r="I39" s="99"/>
      <c r="J39" s="99">
        <f>J40+J41+J42</f>
        <v>364</v>
      </c>
      <c r="K39" s="99">
        <f>K40+K41+K42</f>
        <v>29</v>
      </c>
      <c r="L39" s="99">
        <f>L40+L41+L42</f>
        <v>156</v>
      </c>
      <c r="M39" s="99">
        <f t="shared" si="1"/>
        <v>549</v>
      </c>
      <c r="N39" s="99"/>
      <c r="O39" s="99">
        <f>O40+O41+O42</f>
        <v>2897</v>
      </c>
    </row>
    <row r="40" spans="1:15" ht="12">
      <c r="A40" s="59"/>
      <c r="B40" s="59" t="s">
        <v>575</v>
      </c>
      <c r="C40" s="95">
        <f>'4-Sequence'!E215</f>
        <v>367</v>
      </c>
      <c r="D40" s="95">
        <f>'4-Sequence'!F215</f>
        <v>257</v>
      </c>
      <c r="E40" s="95">
        <f>'4-Sequence'!G215</f>
        <v>396</v>
      </c>
      <c r="F40" s="95">
        <f>'4-Sequence'!H215</f>
        <v>542</v>
      </c>
      <c r="G40" s="95">
        <f>'4-Sequence'!I215</f>
        <v>0</v>
      </c>
      <c r="H40" s="52">
        <f t="shared" si="0"/>
        <v>1562</v>
      </c>
      <c r="I40" s="95"/>
      <c r="J40" s="95">
        <f>'4-Sequence'!J215</f>
        <v>181</v>
      </c>
      <c r="K40" s="95">
        <f>'4-Sequence'!K215</f>
        <v>11</v>
      </c>
      <c r="L40" s="95">
        <f>'4-Sequence'!L215</f>
        <v>53</v>
      </c>
      <c r="M40" s="52">
        <f t="shared" si="1"/>
        <v>245</v>
      </c>
      <c r="N40" s="95"/>
      <c r="O40" s="95">
        <f t="shared" si="3"/>
        <v>1807</v>
      </c>
    </row>
    <row r="41" spans="1:15" ht="12">
      <c r="A41" s="59"/>
      <c r="B41" s="59" t="s">
        <v>603</v>
      </c>
      <c r="C41" s="95">
        <f>'4-Sequence'!E231</f>
        <v>0</v>
      </c>
      <c r="D41" s="95">
        <f>'4-Sequence'!F231</f>
        <v>0</v>
      </c>
      <c r="E41" s="95">
        <f>'4-Sequence'!G231</f>
        <v>0</v>
      </c>
      <c r="F41" s="95">
        <f>'4-Sequence'!H231</f>
        <v>0</v>
      </c>
      <c r="G41" s="95">
        <f>'4-Sequence'!I231</f>
        <v>0</v>
      </c>
      <c r="H41" s="95">
        <v>0</v>
      </c>
      <c r="I41" s="95"/>
      <c r="J41" s="95">
        <f>'4-Sequence'!J231</f>
        <v>93</v>
      </c>
      <c r="K41" s="95">
        <f>'4-Sequence'!K231</f>
        <v>11</v>
      </c>
      <c r="L41" s="95">
        <f>'4-Sequence'!L231</f>
        <v>84</v>
      </c>
      <c r="M41" s="52">
        <f t="shared" si="1"/>
        <v>188</v>
      </c>
      <c r="N41" s="95"/>
      <c r="O41" s="95">
        <f t="shared" si="3"/>
        <v>188</v>
      </c>
    </row>
    <row r="42" spans="1:15" ht="12">
      <c r="A42" s="59"/>
      <c r="B42" s="59" t="s">
        <v>580</v>
      </c>
      <c r="C42" s="95">
        <f>'4-Sequence'!E235</f>
        <v>168</v>
      </c>
      <c r="D42" s="95">
        <f>'4-Sequence'!F235</f>
        <v>111</v>
      </c>
      <c r="E42" s="95">
        <f>'4-Sequence'!G235</f>
        <v>196</v>
      </c>
      <c r="F42" s="95">
        <f>'4-Sequence'!H235</f>
        <v>311</v>
      </c>
      <c r="G42" s="95">
        <f>'4-Sequence'!I235</f>
        <v>0</v>
      </c>
      <c r="H42" s="52">
        <f t="shared" si="0"/>
        <v>786</v>
      </c>
      <c r="I42" s="95"/>
      <c r="J42" s="95">
        <f>'4-Sequence'!J235</f>
        <v>90</v>
      </c>
      <c r="K42" s="95">
        <f>'4-Sequence'!K235</f>
        <v>7</v>
      </c>
      <c r="L42" s="95">
        <f>'4-Sequence'!L235</f>
        <v>19</v>
      </c>
      <c r="M42" s="52">
        <f t="shared" si="1"/>
        <v>116</v>
      </c>
      <c r="N42" s="95"/>
      <c r="O42" s="95">
        <f t="shared" si="3"/>
        <v>902</v>
      </c>
    </row>
    <row r="43" spans="1:15" ht="12">
      <c r="A43" s="98" t="s">
        <v>89</v>
      </c>
      <c r="B43" s="98"/>
      <c r="C43" s="99">
        <f>SUM(C44:C47)</f>
        <v>198</v>
      </c>
      <c r="D43" s="99">
        <f>SUM(D44:D47)</f>
        <v>192</v>
      </c>
      <c r="E43" s="99">
        <f>SUM(E44:E47)</f>
        <v>258</v>
      </c>
      <c r="F43" s="99">
        <f>SUM(F44:F47)</f>
        <v>387</v>
      </c>
      <c r="G43" s="99">
        <f>SUM(G44:G47)</f>
        <v>0</v>
      </c>
      <c r="H43" s="97">
        <f t="shared" si="0"/>
        <v>1035</v>
      </c>
      <c r="I43" s="99"/>
      <c r="J43" s="99">
        <f>SUM(J44:J47)</f>
        <v>146</v>
      </c>
      <c r="K43" s="99">
        <f>SUM(K44:K47)</f>
        <v>0</v>
      </c>
      <c r="L43" s="99">
        <f>SUM(L44:L47)</f>
        <v>0</v>
      </c>
      <c r="M43" s="97">
        <f t="shared" si="1"/>
        <v>146</v>
      </c>
      <c r="N43" s="99"/>
      <c r="O43" s="99">
        <f t="shared" si="3"/>
        <v>1181</v>
      </c>
    </row>
    <row r="44" spans="1:15" ht="12">
      <c r="A44" s="59"/>
      <c r="B44" s="59" t="s">
        <v>90</v>
      </c>
      <c r="C44" s="95">
        <f>'4-Sequence'!E242</f>
        <v>8</v>
      </c>
      <c r="D44" s="95">
        <f>'4-Sequence'!F242</f>
        <v>5</v>
      </c>
      <c r="E44" s="95">
        <f>'4-Sequence'!G242</f>
        <v>8</v>
      </c>
      <c r="F44" s="95">
        <f>'4-Sequence'!H242</f>
        <v>9</v>
      </c>
      <c r="G44" s="95">
        <f>'4-Sequence'!I242</f>
        <v>0</v>
      </c>
      <c r="H44" s="52">
        <f t="shared" si="0"/>
        <v>30</v>
      </c>
      <c r="I44" s="95"/>
      <c r="J44" s="95">
        <f>'4-Sequence'!J242</f>
        <v>10</v>
      </c>
      <c r="K44" s="95">
        <f>'4-Sequence'!K242</f>
        <v>0</v>
      </c>
      <c r="L44" s="95">
        <f>'4-Sequence'!L242</f>
        <v>0</v>
      </c>
      <c r="M44" s="52">
        <f t="shared" si="1"/>
        <v>10</v>
      </c>
      <c r="N44" s="95"/>
      <c r="O44" s="95">
        <f t="shared" si="3"/>
        <v>40</v>
      </c>
    </row>
    <row r="45" spans="1:15" ht="12">
      <c r="A45" s="59"/>
      <c r="B45" s="59" t="s">
        <v>91</v>
      </c>
      <c r="C45" s="95">
        <f>'4-Sequence'!E244</f>
        <v>64</v>
      </c>
      <c r="D45" s="95">
        <f>'4-Sequence'!F244</f>
        <v>68</v>
      </c>
      <c r="E45" s="95">
        <f>'4-Sequence'!G244</f>
        <v>100</v>
      </c>
      <c r="F45" s="95">
        <f>'4-Sequence'!H244</f>
        <v>169</v>
      </c>
      <c r="G45" s="95">
        <f>'4-Sequence'!I244</f>
        <v>0</v>
      </c>
      <c r="H45" s="52">
        <f t="shared" si="0"/>
        <v>401</v>
      </c>
      <c r="I45" s="95"/>
      <c r="J45" s="95">
        <f>'4-Sequence'!J244</f>
        <v>32</v>
      </c>
      <c r="K45" s="95">
        <f>'4-Sequence'!K244</f>
        <v>0</v>
      </c>
      <c r="L45" s="95">
        <f>'4-Sequence'!L244</f>
        <v>0</v>
      </c>
      <c r="M45" s="52">
        <f t="shared" si="1"/>
        <v>32</v>
      </c>
      <c r="N45" s="95"/>
      <c r="O45" s="95">
        <f t="shared" si="3"/>
        <v>433</v>
      </c>
    </row>
    <row r="46" spans="1:15" ht="12">
      <c r="A46" s="59"/>
      <c r="B46" s="59" t="s">
        <v>92</v>
      </c>
      <c r="C46" s="95">
        <f>'4-Sequence'!E254</f>
        <v>62</v>
      </c>
      <c r="D46" s="95">
        <f>'4-Sequence'!F254</f>
        <v>51</v>
      </c>
      <c r="E46" s="95">
        <f>'4-Sequence'!G254</f>
        <v>72</v>
      </c>
      <c r="F46" s="95">
        <f>'4-Sequence'!H254</f>
        <v>100</v>
      </c>
      <c r="G46" s="95">
        <f>'4-Sequence'!I254</f>
        <v>0</v>
      </c>
      <c r="H46" s="52">
        <f t="shared" si="0"/>
        <v>285</v>
      </c>
      <c r="I46" s="95"/>
      <c r="J46" s="95">
        <f>'4-Sequence'!J254</f>
        <v>76</v>
      </c>
      <c r="K46" s="95">
        <f>'4-Sequence'!K254</f>
        <v>0</v>
      </c>
      <c r="L46" s="95">
        <f>'4-Sequence'!L254</f>
        <v>0</v>
      </c>
      <c r="M46" s="52">
        <f t="shared" si="1"/>
        <v>76</v>
      </c>
      <c r="N46" s="95"/>
      <c r="O46" s="95">
        <f t="shared" si="3"/>
        <v>361</v>
      </c>
    </row>
    <row r="47" spans="1:15" ht="12">
      <c r="A47" s="59"/>
      <c r="B47" s="59" t="s">
        <v>93</v>
      </c>
      <c r="C47" s="95">
        <f>'4-Sequence'!E274</f>
        <v>64</v>
      </c>
      <c r="D47" s="95">
        <f>'4-Sequence'!F274</f>
        <v>68</v>
      </c>
      <c r="E47" s="95">
        <f>'4-Sequence'!G274</f>
        <v>78</v>
      </c>
      <c r="F47" s="95">
        <f>'4-Sequence'!H274</f>
        <v>109</v>
      </c>
      <c r="G47" s="95">
        <f>'4-Sequence'!I274</f>
        <v>0</v>
      </c>
      <c r="H47" s="52">
        <f t="shared" si="0"/>
        <v>319</v>
      </c>
      <c r="I47" s="95"/>
      <c r="J47" s="95">
        <f>'4-Sequence'!J274</f>
        <v>28</v>
      </c>
      <c r="K47" s="95">
        <f>'4-Sequence'!K274</f>
        <v>0</v>
      </c>
      <c r="L47" s="95">
        <f>'4-Sequence'!L274</f>
        <v>0</v>
      </c>
      <c r="M47" s="52">
        <f t="shared" si="1"/>
        <v>28</v>
      </c>
      <c r="N47" s="95"/>
      <c r="O47" s="95">
        <f t="shared" si="3"/>
        <v>347</v>
      </c>
    </row>
    <row r="48" spans="1:15" ht="12">
      <c r="A48" s="98" t="s">
        <v>94</v>
      </c>
      <c r="B48" s="98"/>
      <c r="C48" s="99">
        <f>C49</f>
        <v>53</v>
      </c>
      <c r="D48" s="99">
        <f>D49</f>
        <v>67</v>
      </c>
      <c r="E48" s="99">
        <f>E49</f>
        <v>106</v>
      </c>
      <c r="F48" s="99">
        <f>F49</f>
        <v>130</v>
      </c>
      <c r="G48" s="99">
        <f>G49</f>
        <v>0</v>
      </c>
      <c r="H48" s="97">
        <f t="shared" si="0"/>
        <v>356</v>
      </c>
      <c r="I48" s="99"/>
      <c r="J48" s="99">
        <f>J49</f>
        <v>38</v>
      </c>
      <c r="K48" s="99">
        <f>K49</f>
        <v>0</v>
      </c>
      <c r="L48" s="99">
        <f>L49</f>
        <v>0</v>
      </c>
      <c r="M48" s="97">
        <f t="shared" si="1"/>
        <v>38</v>
      </c>
      <c r="N48" s="99"/>
      <c r="O48" s="99">
        <f t="shared" si="3"/>
        <v>394</v>
      </c>
    </row>
    <row r="49" spans="1:15" ht="12">
      <c r="A49" s="59"/>
      <c r="B49" s="59" t="s">
        <v>94</v>
      </c>
      <c r="C49" s="95">
        <f>'4-Sequence'!E282</f>
        <v>53</v>
      </c>
      <c r="D49" s="95">
        <f>'4-Sequence'!F282</f>
        <v>67</v>
      </c>
      <c r="E49" s="95">
        <f>'4-Sequence'!G282</f>
        <v>106</v>
      </c>
      <c r="F49" s="95">
        <f>'4-Sequence'!H282</f>
        <v>130</v>
      </c>
      <c r="G49" s="95">
        <v>0</v>
      </c>
      <c r="H49" s="52">
        <f t="shared" si="0"/>
        <v>356</v>
      </c>
      <c r="I49" s="95"/>
      <c r="J49" s="95">
        <f>'4-Sequence'!J282</f>
        <v>38</v>
      </c>
      <c r="K49" s="95">
        <f>'4-Sequence'!K282</f>
        <v>0</v>
      </c>
      <c r="L49" s="95">
        <f>'4-Sequence'!L282</f>
        <v>0</v>
      </c>
      <c r="M49" s="52">
        <f t="shared" si="1"/>
        <v>38</v>
      </c>
      <c r="N49" s="95"/>
      <c r="O49" s="95">
        <f t="shared" si="3"/>
        <v>394</v>
      </c>
    </row>
    <row r="50" spans="1:15" ht="12">
      <c r="A50" s="98" t="s">
        <v>599</v>
      </c>
      <c r="B50" s="98"/>
      <c r="C50" s="99">
        <f>'4-Sequence'!E290</f>
        <v>0</v>
      </c>
      <c r="D50" s="99">
        <f>'4-Sequence'!F290</f>
        <v>0</v>
      </c>
      <c r="E50" s="99">
        <f>'4-Sequence'!G290</f>
        <v>2</v>
      </c>
      <c r="F50" s="99">
        <f>'4-Sequence'!H290</f>
        <v>16</v>
      </c>
      <c r="G50" s="99">
        <f>'4-Sequence'!I290</f>
        <v>0</v>
      </c>
      <c r="H50" s="97">
        <f t="shared" si="0"/>
        <v>18</v>
      </c>
      <c r="I50" s="99"/>
      <c r="J50" s="99">
        <f>'4-Sequence'!J290</f>
        <v>0</v>
      </c>
      <c r="K50" s="99">
        <f>'4-Sequence'!K290</f>
        <v>0</v>
      </c>
      <c r="L50" s="99">
        <f>'4-Sequence'!L290</f>
        <v>0</v>
      </c>
      <c r="M50" s="99">
        <f>SUM(J50:L50)</f>
        <v>0</v>
      </c>
      <c r="N50" s="99"/>
      <c r="O50" s="99">
        <f>M50+H50</f>
        <v>18</v>
      </c>
    </row>
    <row r="51" spans="1:15" ht="12">
      <c r="A51" s="98" t="s">
        <v>97</v>
      </c>
      <c r="B51" s="98"/>
      <c r="C51" s="99">
        <f>SUM(C52:C60)</f>
        <v>1248</v>
      </c>
      <c r="D51" s="99">
        <f>SUM(D52:D60)</f>
        <v>661</v>
      </c>
      <c r="E51" s="99">
        <f>SUM(E52:E60)</f>
        <v>532</v>
      </c>
      <c r="F51" s="99">
        <f>SUM(F52:F60)</f>
        <v>189</v>
      </c>
      <c r="G51" s="99">
        <f>SUM(G52:G60)</f>
        <v>58</v>
      </c>
      <c r="H51" s="97">
        <f t="shared" si="0"/>
        <v>2688</v>
      </c>
      <c r="I51" s="99"/>
      <c r="J51" s="99">
        <f>SUM(J52:J60)</f>
        <v>265</v>
      </c>
      <c r="K51" s="99">
        <f>SUM(K52:K60)</f>
        <v>12</v>
      </c>
      <c r="L51" s="99">
        <f>SUM(L52:L60)</f>
        <v>0</v>
      </c>
      <c r="M51" s="97">
        <f t="shared" si="1"/>
        <v>277</v>
      </c>
      <c r="N51" s="99"/>
      <c r="O51" s="99">
        <f>SUM(O52:O60)</f>
        <v>2965</v>
      </c>
    </row>
    <row r="52" spans="1:15" ht="12">
      <c r="A52" s="51" t="s">
        <v>491</v>
      </c>
      <c r="B52" s="51" t="s">
        <v>98</v>
      </c>
      <c r="C52" s="56">
        <f>'4-Sequence'!E298</f>
        <v>0</v>
      </c>
      <c r="D52" s="56">
        <f>'4-Sequence'!F298</f>
        <v>0</v>
      </c>
      <c r="E52" s="56">
        <f>'4-Sequence'!G298</f>
        <v>0</v>
      </c>
      <c r="F52" s="56">
        <f>'4-Sequence'!H298</f>
        <v>0</v>
      </c>
      <c r="G52" s="56">
        <f>'4-Sequence'!I298</f>
        <v>58</v>
      </c>
      <c r="H52" s="52">
        <f t="shared" si="0"/>
        <v>58</v>
      </c>
      <c r="I52" s="56"/>
      <c r="J52" s="56">
        <f>'4-Sequence'!J298</f>
        <v>0</v>
      </c>
      <c r="K52" s="56">
        <f>'4-Sequence'!K298</f>
        <v>0</v>
      </c>
      <c r="L52" s="56">
        <f>'4-Sequence'!L298</f>
        <v>0</v>
      </c>
      <c r="M52" s="56">
        <f aca="true" t="shared" si="5" ref="M52:M60">SUM(J52:L52)</f>
        <v>0</v>
      </c>
      <c r="N52" s="95"/>
      <c r="O52" s="95">
        <f aca="true" t="shared" si="6" ref="O52:O60">M52+H52</f>
        <v>58</v>
      </c>
    </row>
    <row r="53" spans="1:15" ht="12">
      <c r="A53" s="51" t="s">
        <v>492</v>
      </c>
      <c r="B53" s="51" t="s">
        <v>493</v>
      </c>
      <c r="C53" s="56">
        <f>'4-Sequence'!E299</f>
        <v>0</v>
      </c>
      <c r="D53" s="56">
        <f>'4-Sequence'!F299</f>
        <v>0</v>
      </c>
      <c r="E53" s="56">
        <f>'4-Sequence'!G299</f>
        <v>0</v>
      </c>
      <c r="F53" s="56">
        <f>'4-Sequence'!H299</f>
        <v>0</v>
      </c>
      <c r="G53" s="56">
        <f>'4-Sequence'!I299</f>
        <v>0</v>
      </c>
      <c r="H53" s="56">
        <v>0</v>
      </c>
      <c r="I53" s="56"/>
      <c r="J53" s="56">
        <f>'4-Sequence'!J299</f>
        <v>265</v>
      </c>
      <c r="K53" s="56">
        <f>'4-Sequence'!K299</f>
        <v>0</v>
      </c>
      <c r="L53" s="56">
        <f>'4-Sequence'!L299</f>
        <v>0</v>
      </c>
      <c r="M53" s="52">
        <f t="shared" si="5"/>
        <v>265</v>
      </c>
      <c r="N53" s="95"/>
      <c r="O53" s="95">
        <f t="shared" si="6"/>
        <v>265</v>
      </c>
    </row>
    <row r="54" spans="1:15" ht="12">
      <c r="A54" s="51" t="s">
        <v>494</v>
      </c>
      <c r="B54" s="51" t="s">
        <v>99</v>
      </c>
      <c r="C54" s="56">
        <f>'4-Sequence'!E300</f>
        <v>1170</v>
      </c>
      <c r="D54" s="56">
        <f>'4-Sequence'!F300</f>
        <v>573</v>
      </c>
      <c r="E54" s="56">
        <f>'4-Sequence'!G300</f>
        <v>408</v>
      </c>
      <c r="F54" s="56">
        <f>'4-Sequence'!H300</f>
        <v>91</v>
      </c>
      <c r="G54" s="56">
        <f>'4-Sequence'!I300</f>
        <v>0</v>
      </c>
      <c r="H54" s="52">
        <f t="shared" si="0"/>
        <v>2242</v>
      </c>
      <c r="I54" s="56"/>
      <c r="J54" s="56">
        <f>'4-Sequence'!J300</f>
        <v>0</v>
      </c>
      <c r="K54" s="56">
        <f>'4-Sequence'!K300</f>
        <v>0</v>
      </c>
      <c r="L54" s="56">
        <f>'4-Sequence'!L300</f>
        <v>0</v>
      </c>
      <c r="M54" s="56">
        <f t="shared" si="5"/>
        <v>0</v>
      </c>
      <c r="N54" s="95"/>
      <c r="O54" s="95">
        <f t="shared" si="6"/>
        <v>2242</v>
      </c>
    </row>
    <row r="55" spans="1:15" ht="12">
      <c r="A55" s="51" t="s">
        <v>495</v>
      </c>
      <c r="B55" s="51" t="s">
        <v>532</v>
      </c>
      <c r="C55" s="56">
        <f>'4-Sequence'!E301</f>
        <v>78</v>
      </c>
      <c r="D55" s="56">
        <f>'4-Sequence'!F301</f>
        <v>88</v>
      </c>
      <c r="E55" s="56">
        <f>'4-Sequence'!G301</f>
        <v>124</v>
      </c>
      <c r="F55" s="56">
        <f>'4-Sequence'!H301</f>
        <v>98</v>
      </c>
      <c r="G55" s="56">
        <f>'4-Sequence'!I301</f>
        <v>0</v>
      </c>
      <c r="H55" s="52">
        <f t="shared" si="0"/>
        <v>388</v>
      </c>
      <c r="I55" s="56"/>
      <c r="J55" s="56">
        <f>'4-Sequence'!J301</f>
        <v>0</v>
      </c>
      <c r="K55" s="56">
        <f>'4-Sequence'!K301</f>
        <v>0</v>
      </c>
      <c r="L55" s="56">
        <f>'4-Sequence'!L301</f>
        <v>0</v>
      </c>
      <c r="M55" s="56">
        <f t="shared" si="5"/>
        <v>0</v>
      </c>
      <c r="N55" s="95"/>
      <c r="O55" s="95">
        <f t="shared" si="6"/>
        <v>388</v>
      </c>
    </row>
    <row r="56" spans="1:15" ht="12">
      <c r="A56" s="60" t="s">
        <v>488</v>
      </c>
      <c r="B56" s="60" t="s">
        <v>621</v>
      </c>
      <c r="C56" s="117">
        <v>0</v>
      </c>
      <c r="D56" s="117">
        <v>0</v>
      </c>
      <c r="E56" s="117">
        <v>0</v>
      </c>
      <c r="F56" s="117">
        <v>0</v>
      </c>
      <c r="G56" s="117">
        <v>0</v>
      </c>
      <c r="H56" s="117">
        <f t="shared" si="0"/>
        <v>0</v>
      </c>
      <c r="I56" s="114">
        <v>0</v>
      </c>
      <c r="J56" s="117">
        <f>'4-Sequence'!J302</f>
        <v>0</v>
      </c>
      <c r="K56" s="117">
        <f>'4-Sequence'!K302</f>
        <v>7</v>
      </c>
      <c r="L56" s="117">
        <f>'4-Sequence'!L302</f>
        <v>0</v>
      </c>
      <c r="M56" s="52">
        <f t="shared" si="5"/>
        <v>7</v>
      </c>
      <c r="N56" s="95"/>
      <c r="O56" s="95">
        <f t="shared" si="6"/>
        <v>7</v>
      </c>
    </row>
    <row r="57" spans="1:15" ht="12">
      <c r="A57" s="60" t="s">
        <v>489</v>
      </c>
      <c r="B57" s="60" t="s">
        <v>620</v>
      </c>
      <c r="C57" s="117">
        <v>0</v>
      </c>
      <c r="D57" s="117">
        <v>0</v>
      </c>
      <c r="E57" s="117">
        <v>0</v>
      </c>
      <c r="F57" s="117">
        <v>0</v>
      </c>
      <c r="G57" s="117">
        <v>0</v>
      </c>
      <c r="H57" s="117">
        <f t="shared" si="0"/>
        <v>0</v>
      </c>
      <c r="I57" s="114">
        <v>0</v>
      </c>
      <c r="J57" s="117">
        <f>'4-Sequence'!J303</f>
        <v>0</v>
      </c>
      <c r="K57" s="117">
        <f>'4-Sequence'!K303</f>
        <v>2</v>
      </c>
      <c r="L57" s="117">
        <f>'4-Sequence'!L303</f>
        <v>0</v>
      </c>
      <c r="M57" s="52">
        <f t="shared" si="5"/>
        <v>2</v>
      </c>
      <c r="N57" s="95"/>
      <c r="O57" s="95">
        <f t="shared" si="6"/>
        <v>2</v>
      </c>
    </row>
    <row r="58" spans="1:15" ht="12">
      <c r="A58" s="60" t="s">
        <v>637</v>
      </c>
      <c r="B58" s="17" t="s">
        <v>639</v>
      </c>
      <c r="C58" s="117">
        <v>0</v>
      </c>
      <c r="D58" s="117">
        <v>0</v>
      </c>
      <c r="E58" s="117">
        <v>0</v>
      </c>
      <c r="F58" s="117">
        <v>0</v>
      </c>
      <c r="G58" s="117">
        <v>0</v>
      </c>
      <c r="H58" s="117">
        <f t="shared" si="0"/>
        <v>0</v>
      </c>
      <c r="I58" s="114">
        <v>0</v>
      </c>
      <c r="J58" s="117">
        <f>'4-Sequence'!J304</f>
        <v>0</v>
      </c>
      <c r="K58" s="117">
        <f>'4-Sequence'!K304</f>
        <v>1</v>
      </c>
      <c r="L58" s="117">
        <f>'4-Sequence'!L304</f>
        <v>0</v>
      </c>
      <c r="M58" s="52">
        <f t="shared" si="5"/>
        <v>1</v>
      </c>
      <c r="N58" s="95"/>
      <c r="O58" s="95">
        <f t="shared" si="6"/>
        <v>1</v>
      </c>
    </row>
    <row r="59" spans="1:15" ht="12">
      <c r="A59" s="60" t="s">
        <v>490</v>
      </c>
      <c r="B59" s="17" t="s">
        <v>640</v>
      </c>
      <c r="C59" s="117">
        <v>0</v>
      </c>
      <c r="D59" s="117">
        <v>0</v>
      </c>
      <c r="E59" s="117">
        <v>0</v>
      </c>
      <c r="F59" s="117">
        <v>0</v>
      </c>
      <c r="G59" s="117">
        <v>0</v>
      </c>
      <c r="H59" s="117">
        <f t="shared" si="0"/>
        <v>0</v>
      </c>
      <c r="I59" s="117">
        <v>0</v>
      </c>
      <c r="J59" s="117">
        <f>'4-Sequence'!J305</f>
        <v>0</v>
      </c>
      <c r="K59" s="117">
        <f>'4-Sequence'!K305</f>
        <v>1</v>
      </c>
      <c r="L59" s="117">
        <f>'4-Sequence'!L305</f>
        <v>0</v>
      </c>
      <c r="M59" s="52">
        <f t="shared" si="5"/>
        <v>1</v>
      </c>
      <c r="N59" s="95"/>
      <c r="O59" s="95">
        <f t="shared" si="6"/>
        <v>1</v>
      </c>
    </row>
    <row r="60" spans="1:15" ht="12">
      <c r="A60" s="60" t="s">
        <v>638</v>
      </c>
      <c r="B60" s="17" t="s">
        <v>641</v>
      </c>
      <c r="C60" s="117">
        <v>0</v>
      </c>
      <c r="D60" s="117">
        <v>0</v>
      </c>
      <c r="E60" s="117">
        <v>0</v>
      </c>
      <c r="F60" s="117">
        <v>0</v>
      </c>
      <c r="G60" s="117">
        <v>0</v>
      </c>
      <c r="H60" s="117">
        <f t="shared" si="0"/>
        <v>0</v>
      </c>
      <c r="I60" s="117">
        <v>0</v>
      </c>
      <c r="J60" s="117">
        <f>'4-Sequence'!J306</f>
        <v>0</v>
      </c>
      <c r="K60" s="117">
        <f>'4-Sequence'!K306</f>
        <v>1</v>
      </c>
      <c r="L60" s="117">
        <f>'4-Sequence'!L306</f>
        <v>0</v>
      </c>
      <c r="M60" s="52">
        <f t="shared" si="5"/>
        <v>1</v>
      </c>
      <c r="N60" s="95"/>
      <c r="O60" s="95">
        <f t="shared" si="6"/>
        <v>1</v>
      </c>
    </row>
  </sheetData>
  <mergeCells count="2">
    <mergeCell ref="J4:M4"/>
    <mergeCell ref="C4:H4"/>
  </mergeCells>
  <printOptions/>
  <pageMargins left="0.5" right="0.5" top="0.49" bottom="0.58" header="0.5" footer="0.41"/>
  <pageSetup horizontalDpi="600" verticalDpi="600" orientation="portrait" r:id="rId1"/>
  <headerFooter alignWithMargins="0">
    <oddFooter>&amp;L&amp;8IR:enroll:term:05-4:&amp;F&amp;C&amp;"Times New Roman,Regular"&amp;9- &amp;P+2 -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309"/>
  <sheetViews>
    <sheetView showGridLines="0" workbookViewId="0" topLeftCell="A5">
      <pane ySplit="465" topLeftCell="BM1" activePane="bottomLeft" state="split"/>
      <selection pane="topLeft" activeCell="D5" sqref="D1:D16384"/>
      <selection pane="bottomLeft" activeCell="A1" sqref="A1"/>
    </sheetView>
  </sheetViews>
  <sheetFormatPr defaultColWidth="9.140625" defaultRowHeight="12.75"/>
  <cols>
    <col min="1" max="1" width="2.7109375" style="51" customWidth="1"/>
    <col min="2" max="2" width="2.8515625" style="51" customWidth="1"/>
    <col min="3" max="3" width="6.28125" style="51" customWidth="1"/>
    <col min="4" max="4" width="27.57421875" style="51" customWidth="1"/>
    <col min="5" max="5" width="7.57421875" style="51" customWidth="1"/>
    <col min="6" max="6" width="8.57421875" style="51" customWidth="1"/>
    <col min="7" max="7" width="5.8515625" style="51" customWidth="1"/>
    <col min="8" max="8" width="6.00390625" style="51" customWidth="1"/>
    <col min="9" max="10" width="6.28125" style="51" customWidth="1"/>
    <col min="11" max="11" width="5.00390625" style="51" customWidth="1"/>
    <col min="12" max="12" width="5.140625" style="51" customWidth="1"/>
    <col min="13" max="13" width="6.8515625" style="52" customWidth="1"/>
    <col min="14" max="16384" width="9.140625" style="51" customWidth="1"/>
  </cols>
  <sheetData>
    <row r="1" spans="1:13" ht="12">
      <c r="A1" s="49" t="s">
        <v>29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12">
      <c r="A2" s="49" t="s">
        <v>15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ht="12">
      <c r="A3" s="18" t="s">
        <v>610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50"/>
    </row>
    <row r="4" ht="12">
      <c r="A4" s="18"/>
    </row>
    <row r="5" spans="3:15" ht="12">
      <c r="C5" s="47" t="s">
        <v>533</v>
      </c>
      <c r="E5" s="47" t="s">
        <v>13</v>
      </c>
      <c r="F5" s="47" t="s">
        <v>11</v>
      </c>
      <c r="G5" s="47" t="s">
        <v>10</v>
      </c>
      <c r="H5" s="47" t="s">
        <v>9</v>
      </c>
      <c r="I5" s="47" t="s">
        <v>59</v>
      </c>
      <c r="J5" s="47" t="s">
        <v>7</v>
      </c>
      <c r="K5" s="47" t="s">
        <v>100</v>
      </c>
      <c r="L5" s="47" t="s">
        <v>527</v>
      </c>
      <c r="M5" s="53" t="s">
        <v>5</v>
      </c>
      <c r="O5" s="52"/>
    </row>
    <row r="6" ht="12">
      <c r="N6" s="52"/>
    </row>
    <row r="7" spans="1:14" ht="12">
      <c r="A7" s="51" t="s">
        <v>16</v>
      </c>
      <c r="E7" s="52">
        <f aca="true" t="shared" si="0" ref="E7:M7">E9+E82+E183+E214+E241+E281+E290+E297</f>
        <v>4492</v>
      </c>
      <c r="F7" s="52">
        <f t="shared" si="0"/>
        <v>3176</v>
      </c>
      <c r="G7" s="52">
        <f t="shared" si="0"/>
        <v>4350</v>
      </c>
      <c r="H7" s="52">
        <f t="shared" si="0"/>
        <v>5766</v>
      </c>
      <c r="I7" s="52">
        <f t="shared" si="0"/>
        <v>58</v>
      </c>
      <c r="J7" s="52">
        <f t="shared" si="0"/>
        <v>1994</v>
      </c>
      <c r="K7" s="52">
        <f t="shared" si="0"/>
        <v>68</v>
      </c>
      <c r="L7" s="52">
        <f t="shared" si="0"/>
        <v>357</v>
      </c>
      <c r="M7" s="52">
        <f t="shared" si="0"/>
        <v>20261</v>
      </c>
      <c r="N7" s="52"/>
    </row>
    <row r="9" spans="1:16" ht="12">
      <c r="A9" s="54" t="s">
        <v>101</v>
      </c>
      <c r="B9" s="54"/>
      <c r="C9" s="54"/>
      <c r="D9" s="54"/>
      <c r="E9" s="55">
        <f aca="true" t="shared" si="1" ref="E9:M9">E10+E21+E23+E31+E39+E52+E70</f>
        <v>524</v>
      </c>
      <c r="F9" s="55">
        <f t="shared" si="1"/>
        <v>471</v>
      </c>
      <c r="G9" s="55">
        <f t="shared" si="1"/>
        <v>887</v>
      </c>
      <c r="H9" s="55">
        <f t="shared" si="1"/>
        <v>1314</v>
      </c>
      <c r="I9" s="55">
        <f t="shared" si="1"/>
        <v>0</v>
      </c>
      <c r="J9" s="55">
        <f t="shared" si="1"/>
        <v>287</v>
      </c>
      <c r="K9" s="55">
        <f t="shared" si="1"/>
        <v>0</v>
      </c>
      <c r="L9" s="55">
        <f t="shared" si="1"/>
        <v>0</v>
      </c>
      <c r="M9" s="55">
        <f t="shared" si="1"/>
        <v>3483</v>
      </c>
      <c r="P9" s="56"/>
    </row>
    <row r="10" spans="2:13" ht="12">
      <c r="B10" s="54" t="s">
        <v>534</v>
      </c>
      <c r="C10" s="54"/>
      <c r="D10" s="54"/>
      <c r="E10" s="55">
        <f aca="true" t="shared" si="2" ref="E10:L10">SUM(E11:E20)</f>
        <v>30</v>
      </c>
      <c r="F10" s="55">
        <f t="shared" si="2"/>
        <v>51</v>
      </c>
      <c r="G10" s="55">
        <f t="shared" si="2"/>
        <v>71</v>
      </c>
      <c r="H10" s="55">
        <f t="shared" si="2"/>
        <v>101</v>
      </c>
      <c r="I10" s="55">
        <f t="shared" si="2"/>
        <v>0</v>
      </c>
      <c r="J10" s="55">
        <f t="shared" si="2"/>
        <v>9</v>
      </c>
      <c r="K10" s="55">
        <f t="shared" si="2"/>
        <v>0</v>
      </c>
      <c r="L10" s="55">
        <f t="shared" si="2"/>
        <v>0</v>
      </c>
      <c r="M10" s="55">
        <f>SUM(M11:M20)</f>
        <v>262</v>
      </c>
    </row>
    <row r="11" spans="3:16" ht="12">
      <c r="C11" s="51" t="s">
        <v>102</v>
      </c>
      <c r="D11" s="51" t="s">
        <v>103</v>
      </c>
      <c r="E11" s="117">
        <v>8</v>
      </c>
      <c r="F11" s="117">
        <v>6</v>
      </c>
      <c r="G11" s="117">
        <v>5</v>
      </c>
      <c r="H11" s="117">
        <v>5</v>
      </c>
      <c r="I11" s="117">
        <v>0</v>
      </c>
      <c r="J11" s="117">
        <v>0</v>
      </c>
      <c r="K11" s="114">
        <v>0</v>
      </c>
      <c r="L11" s="114">
        <v>0</v>
      </c>
      <c r="M11" s="56">
        <f>SUM(E11:L11)</f>
        <v>24</v>
      </c>
      <c r="N11" s="56"/>
      <c r="P11" s="56"/>
    </row>
    <row r="12" spans="3:16" ht="12">
      <c r="C12" s="60" t="s">
        <v>614</v>
      </c>
      <c r="D12" s="60" t="s">
        <v>615</v>
      </c>
      <c r="E12" s="117">
        <v>1</v>
      </c>
      <c r="F12" s="117">
        <v>0</v>
      </c>
      <c r="G12" s="117">
        <v>1</v>
      </c>
      <c r="H12" s="117">
        <v>1</v>
      </c>
      <c r="I12" s="117">
        <v>0</v>
      </c>
      <c r="J12" s="117">
        <v>0</v>
      </c>
      <c r="K12" s="114">
        <v>0</v>
      </c>
      <c r="L12" s="114">
        <v>0</v>
      </c>
      <c r="M12" s="56">
        <f aca="true" t="shared" si="3" ref="M12:M73">SUM(E12:L12)</f>
        <v>3</v>
      </c>
      <c r="N12" s="56"/>
      <c r="P12" s="56"/>
    </row>
    <row r="13" spans="3:13" ht="12">
      <c r="C13" s="51" t="s">
        <v>104</v>
      </c>
      <c r="D13" s="51" t="s">
        <v>105</v>
      </c>
      <c r="E13" s="117">
        <v>4</v>
      </c>
      <c r="F13" s="117">
        <v>9</v>
      </c>
      <c r="G13" s="117">
        <v>9</v>
      </c>
      <c r="H13" s="117">
        <v>3</v>
      </c>
      <c r="I13" s="117">
        <v>0</v>
      </c>
      <c r="J13" s="117">
        <v>0</v>
      </c>
      <c r="K13" s="114">
        <v>0</v>
      </c>
      <c r="L13" s="114">
        <v>0</v>
      </c>
      <c r="M13" s="56">
        <f t="shared" si="3"/>
        <v>25</v>
      </c>
    </row>
    <row r="14" spans="3:16" ht="12">
      <c r="C14" s="51" t="s">
        <v>106</v>
      </c>
      <c r="D14" s="51" t="s">
        <v>107</v>
      </c>
      <c r="E14" s="117">
        <v>5</v>
      </c>
      <c r="F14" s="117">
        <v>5</v>
      </c>
      <c r="G14" s="117">
        <v>9</v>
      </c>
      <c r="H14" s="117">
        <v>21</v>
      </c>
      <c r="I14" s="117">
        <v>0</v>
      </c>
      <c r="J14" s="117">
        <v>0</v>
      </c>
      <c r="K14" s="114">
        <v>0</v>
      </c>
      <c r="L14" s="114">
        <v>0</v>
      </c>
      <c r="M14" s="56">
        <f t="shared" si="3"/>
        <v>40</v>
      </c>
      <c r="P14" s="56"/>
    </row>
    <row r="15" spans="3:13" ht="12">
      <c r="C15" s="51" t="s">
        <v>110</v>
      </c>
      <c r="D15" s="51" t="s">
        <v>111</v>
      </c>
      <c r="E15" s="117">
        <v>0</v>
      </c>
      <c r="F15" s="117">
        <v>0</v>
      </c>
      <c r="G15" s="117">
        <v>0</v>
      </c>
      <c r="H15" s="117">
        <v>0</v>
      </c>
      <c r="I15" s="117">
        <v>0</v>
      </c>
      <c r="J15" s="117">
        <v>7</v>
      </c>
      <c r="K15" s="114">
        <v>0</v>
      </c>
      <c r="L15" s="114">
        <v>0</v>
      </c>
      <c r="M15" s="56">
        <f t="shared" si="3"/>
        <v>7</v>
      </c>
    </row>
    <row r="16" spans="3:13" ht="12">
      <c r="C16" s="60" t="s">
        <v>616</v>
      </c>
      <c r="D16" s="60" t="s">
        <v>617</v>
      </c>
      <c r="E16" s="117">
        <v>0</v>
      </c>
      <c r="F16" s="117">
        <v>0</v>
      </c>
      <c r="G16" s="117">
        <v>0</v>
      </c>
      <c r="H16" s="117">
        <v>0</v>
      </c>
      <c r="I16" s="117">
        <v>0</v>
      </c>
      <c r="J16" s="117">
        <v>2</v>
      </c>
      <c r="K16" s="114">
        <v>0</v>
      </c>
      <c r="L16" s="114">
        <v>0</v>
      </c>
      <c r="M16" s="56">
        <f t="shared" si="3"/>
        <v>2</v>
      </c>
    </row>
    <row r="17" spans="3:13" ht="12">
      <c r="C17" s="51" t="s">
        <v>108</v>
      </c>
      <c r="D17" s="51" t="s">
        <v>109</v>
      </c>
      <c r="E17" s="117">
        <v>3</v>
      </c>
      <c r="F17" s="117">
        <v>5</v>
      </c>
      <c r="G17" s="117">
        <v>2</v>
      </c>
      <c r="H17" s="117">
        <v>11</v>
      </c>
      <c r="I17" s="117">
        <v>0</v>
      </c>
      <c r="J17" s="117">
        <v>0</v>
      </c>
      <c r="K17" s="114">
        <v>0</v>
      </c>
      <c r="L17" s="114">
        <v>0</v>
      </c>
      <c r="M17" s="56">
        <f t="shared" si="3"/>
        <v>21</v>
      </c>
    </row>
    <row r="18" spans="3:13" ht="12">
      <c r="C18" s="51" t="s">
        <v>112</v>
      </c>
      <c r="D18" s="51" t="s">
        <v>111</v>
      </c>
      <c r="E18" s="117">
        <v>7</v>
      </c>
      <c r="F18" s="117">
        <v>19</v>
      </c>
      <c r="G18" s="117">
        <v>28</v>
      </c>
      <c r="H18" s="117">
        <v>34</v>
      </c>
      <c r="I18" s="117">
        <v>0</v>
      </c>
      <c r="J18" s="117">
        <v>0</v>
      </c>
      <c r="K18" s="114">
        <v>0</v>
      </c>
      <c r="L18" s="114">
        <v>0</v>
      </c>
      <c r="M18" s="56">
        <f t="shared" si="3"/>
        <v>88</v>
      </c>
    </row>
    <row r="19" spans="3:13" ht="12">
      <c r="C19" s="51" t="s">
        <v>113</v>
      </c>
      <c r="D19" s="51" t="s">
        <v>114</v>
      </c>
      <c r="E19" s="117">
        <v>0</v>
      </c>
      <c r="F19" s="117">
        <v>1</v>
      </c>
      <c r="G19" s="117">
        <v>2</v>
      </c>
      <c r="H19" s="117">
        <v>1</v>
      </c>
      <c r="I19" s="117">
        <v>0</v>
      </c>
      <c r="J19" s="117">
        <v>0</v>
      </c>
      <c r="K19" s="114">
        <v>0</v>
      </c>
      <c r="L19" s="114">
        <v>0</v>
      </c>
      <c r="M19" s="56">
        <f t="shared" si="3"/>
        <v>4</v>
      </c>
    </row>
    <row r="20" spans="3:13" ht="12">
      <c r="C20" s="51" t="s">
        <v>115</v>
      </c>
      <c r="D20" s="51" t="s">
        <v>116</v>
      </c>
      <c r="E20" s="117">
        <v>2</v>
      </c>
      <c r="F20" s="117">
        <v>6</v>
      </c>
      <c r="G20" s="117">
        <v>15</v>
      </c>
      <c r="H20" s="117">
        <v>25</v>
      </c>
      <c r="I20" s="117">
        <v>0</v>
      </c>
      <c r="J20" s="117">
        <v>0</v>
      </c>
      <c r="K20" s="114">
        <v>0</v>
      </c>
      <c r="L20" s="114">
        <v>0</v>
      </c>
      <c r="M20" s="56">
        <f t="shared" si="3"/>
        <v>48</v>
      </c>
    </row>
    <row r="21" spans="2:13" ht="12">
      <c r="B21" s="54" t="s">
        <v>61</v>
      </c>
      <c r="C21" s="54"/>
      <c r="D21" s="54"/>
      <c r="E21" s="115">
        <f aca="true" t="shared" si="4" ref="E21:L21">E22</f>
        <v>84</v>
      </c>
      <c r="F21" s="115">
        <f t="shared" si="4"/>
        <v>56</v>
      </c>
      <c r="G21" s="115">
        <f t="shared" si="4"/>
        <v>139</v>
      </c>
      <c r="H21" s="115">
        <f t="shared" si="4"/>
        <v>169</v>
      </c>
      <c r="I21" s="115">
        <f t="shared" si="4"/>
        <v>0</v>
      </c>
      <c r="J21" s="115">
        <f t="shared" si="4"/>
        <v>37</v>
      </c>
      <c r="K21" s="115">
        <f t="shared" si="4"/>
        <v>0</v>
      </c>
      <c r="L21" s="115">
        <f t="shared" si="4"/>
        <v>0</v>
      </c>
      <c r="M21" s="55">
        <f>M22</f>
        <v>485</v>
      </c>
    </row>
    <row r="22" spans="3:13" ht="12">
      <c r="C22" s="51" t="s">
        <v>117</v>
      </c>
      <c r="D22" s="51" t="s">
        <v>118</v>
      </c>
      <c r="E22" s="117">
        <v>84</v>
      </c>
      <c r="F22" s="117">
        <v>56</v>
      </c>
      <c r="G22" s="117">
        <v>139</v>
      </c>
      <c r="H22" s="117">
        <v>169</v>
      </c>
      <c r="I22" s="117">
        <v>0</v>
      </c>
      <c r="J22" s="117">
        <v>37</v>
      </c>
      <c r="K22" s="114">
        <v>0</v>
      </c>
      <c r="L22" s="114">
        <v>0</v>
      </c>
      <c r="M22" s="56">
        <f t="shared" si="3"/>
        <v>485</v>
      </c>
    </row>
    <row r="23" spans="2:13" ht="12">
      <c r="B23" s="54" t="s">
        <v>62</v>
      </c>
      <c r="C23" s="54"/>
      <c r="D23" s="54"/>
      <c r="E23" s="115">
        <f>SUM(E24:E30)</f>
        <v>86</v>
      </c>
      <c r="F23" s="115">
        <f aca="true" t="shared" si="5" ref="F23:M23">SUM(F24:F30)</f>
        <v>72</v>
      </c>
      <c r="G23" s="115">
        <f t="shared" si="5"/>
        <v>111</v>
      </c>
      <c r="H23" s="115">
        <f t="shared" si="5"/>
        <v>169</v>
      </c>
      <c r="I23" s="115">
        <f t="shared" si="5"/>
        <v>0</v>
      </c>
      <c r="J23" s="115">
        <f t="shared" si="5"/>
        <v>34</v>
      </c>
      <c r="K23" s="115">
        <f t="shared" si="5"/>
        <v>0</v>
      </c>
      <c r="L23" s="115">
        <f t="shared" si="5"/>
        <v>0</v>
      </c>
      <c r="M23" s="55">
        <f t="shared" si="5"/>
        <v>472</v>
      </c>
    </row>
    <row r="24" spans="3:13" ht="12">
      <c r="C24" s="51" t="s">
        <v>119</v>
      </c>
      <c r="D24" s="51" t="s">
        <v>120</v>
      </c>
      <c r="E24" s="117">
        <v>1</v>
      </c>
      <c r="F24" s="117">
        <v>0</v>
      </c>
      <c r="G24" s="117">
        <v>0</v>
      </c>
      <c r="H24" s="117">
        <v>0</v>
      </c>
      <c r="I24" s="117">
        <v>0</v>
      </c>
      <c r="J24" s="117">
        <v>22</v>
      </c>
      <c r="K24" s="114">
        <v>0</v>
      </c>
      <c r="L24" s="114">
        <v>0</v>
      </c>
      <c r="M24" s="56">
        <f t="shared" si="3"/>
        <v>23</v>
      </c>
    </row>
    <row r="25" spans="3:13" ht="12">
      <c r="C25" s="51" t="s">
        <v>535</v>
      </c>
      <c r="D25" s="51" t="s">
        <v>536</v>
      </c>
      <c r="E25" s="117">
        <v>0</v>
      </c>
      <c r="F25" s="117">
        <v>0</v>
      </c>
      <c r="G25" s="117">
        <v>0</v>
      </c>
      <c r="H25" s="117">
        <v>0</v>
      </c>
      <c r="I25" s="117">
        <v>0</v>
      </c>
      <c r="J25" s="117">
        <v>12</v>
      </c>
      <c r="K25" s="114">
        <v>0</v>
      </c>
      <c r="L25" s="114">
        <v>0</v>
      </c>
      <c r="M25" s="56">
        <f t="shared" si="3"/>
        <v>12</v>
      </c>
    </row>
    <row r="26" spans="3:13" ht="12">
      <c r="C26" s="51" t="s">
        <v>121</v>
      </c>
      <c r="D26" s="51" t="s">
        <v>528</v>
      </c>
      <c r="E26" s="117">
        <v>21</v>
      </c>
      <c r="F26" s="117">
        <v>14</v>
      </c>
      <c r="G26" s="117">
        <v>20</v>
      </c>
      <c r="H26" s="117">
        <v>29</v>
      </c>
      <c r="I26" s="117">
        <v>0</v>
      </c>
      <c r="J26" s="117">
        <v>0</v>
      </c>
      <c r="K26" s="114">
        <v>0</v>
      </c>
      <c r="L26" s="114">
        <v>0</v>
      </c>
      <c r="M26" s="56">
        <f t="shared" si="3"/>
        <v>84</v>
      </c>
    </row>
    <row r="27" spans="3:13" ht="12">
      <c r="C27" s="51" t="s">
        <v>122</v>
      </c>
      <c r="D27" s="51" t="s">
        <v>123</v>
      </c>
      <c r="E27" s="117">
        <v>28</v>
      </c>
      <c r="F27" s="117">
        <v>17</v>
      </c>
      <c r="G27" s="117">
        <v>36</v>
      </c>
      <c r="H27" s="117">
        <v>39</v>
      </c>
      <c r="I27" s="117">
        <v>0</v>
      </c>
      <c r="J27" s="117">
        <v>0</v>
      </c>
      <c r="K27" s="114">
        <v>0</v>
      </c>
      <c r="L27" s="114">
        <v>0</v>
      </c>
      <c r="M27" s="56">
        <f t="shared" si="3"/>
        <v>120</v>
      </c>
    </row>
    <row r="28" spans="3:13" ht="12">
      <c r="C28" s="51" t="s">
        <v>124</v>
      </c>
      <c r="D28" s="51" t="s">
        <v>125</v>
      </c>
      <c r="E28" s="117">
        <v>21</v>
      </c>
      <c r="F28" s="117">
        <v>22</v>
      </c>
      <c r="G28" s="117">
        <v>24</v>
      </c>
      <c r="H28" s="117">
        <v>43</v>
      </c>
      <c r="I28" s="117">
        <v>0</v>
      </c>
      <c r="J28" s="117">
        <v>0</v>
      </c>
      <c r="K28" s="114">
        <v>0</v>
      </c>
      <c r="L28" s="114">
        <v>0</v>
      </c>
      <c r="M28" s="56">
        <f t="shared" si="3"/>
        <v>110</v>
      </c>
    </row>
    <row r="29" spans="3:13" ht="12">
      <c r="C29" s="51" t="s">
        <v>126</v>
      </c>
      <c r="D29" s="51" t="s">
        <v>588</v>
      </c>
      <c r="E29" s="117">
        <v>9</v>
      </c>
      <c r="F29" s="117">
        <v>9</v>
      </c>
      <c r="G29" s="117">
        <v>26</v>
      </c>
      <c r="H29" s="117">
        <v>34</v>
      </c>
      <c r="I29" s="117">
        <v>0</v>
      </c>
      <c r="J29" s="117">
        <v>0</v>
      </c>
      <c r="K29" s="114">
        <v>0</v>
      </c>
      <c r="L29" s="114">
        <v>0</v>
      </c>
      <c r="M29" s="56">
        <f t="shared" si="3"/>
        <v>78</v>
      </c>
    </row>
    <row r="30" spans="3:13" ht="12">
      <c r="C30" s="51" t="s">
        <v>127</v>
      </c>
      <c r="D30" s="51" t="s">
        <v>588</v>
      </c>
      <c r="E30" s="117">
        <v>6</v>
      </c>
      <c r="F30" s="117">
        <v>10</v>
      </c>
      <c r="G30" s="117">
        <v>5</v>
      </c>
      <c r="H30" s="117">
        <v>24</v>
      </c>
      <c r="I30" s="117">
        <v>0</v>
      </c>
      <c r="J30" s="117">
        <v>0</v>
      </c>
      <c r="K30" s="114">
        <v>0</v>
      </c>
      <c r="L30" s="114">
        <v>0</v>
      </c>
      <c r="M30" s="56">
        <f t="shared" si="3"/>
        <v>45</v>
      </c>
    </row>
    <row r="31" spans="2:13" ht="12">
      <c r="B31" s="54" t="s">
        <v>537</v>
      </c>
      <c r="C31" s="54"/>
      <c r="D31" s="54"/>
      <c r="E31" s="115">
        <f>SUM(E32:E38)</f>
        <v>39</v>
      </c>
      <c r="F31" s="115">
        <f aca="true" t="shared" si="6" ref="F31:L31">SUM(F32:F38)</f>
        <v>46</v>
      </c>
      <c r="G31" s="115">
        <f t="shared" si="6"/>
        <v>109</v>
      </c>
      <c r="H31" s="115">
        <f t="shared" si="6"/>
        <v>156</v>
      </c>
      <c r="I31" s="115">
        <f t="shared" si="6"/>
        <v>0</v>
      </c>
      <c r="J31" s="115">
        <f t="shared" si="6"/>
        <v>0</v>
      </c>
      <c r="K31" s="115">
        <f t="shared" si="6"/>
        <v>0</v>
      </c>
      <c r="L31" s="115">
        <f t="shared" si="6"/>
        <v>0</v>
      </c>
      <c r="M31" s="55">
        <f t="shared" si="3"/>
        <v>350</v>
      </c>
    </row>
    <row r="32" spans="3:13" ht="12">
      <c r="C32" s="51" t="s">
        <v>128</v>
      </c>
      <c r="D32" s="51" t="s">
        <v>129</v>
      </c>
      <c r="E32" s="117">
        <v>4</v>
      </c>
      <c r="F32" s="117">
        <v>7</v>
      </c>
      <c r="G32" s="117">
        <v>10</v>
      </c>
      <c r="H32" s="117">
        <v>18</v>
      </c>
      <c r="I32" s="114">
        <v>0</v>
      </c>
      <c r="J32" s="114">
        <v>0</v>
      </c>
      <c r="K32" s="114">
        <v>0</v>
      </c>
      <c r="L32" s="114">
        <v>0</v>
      </c>
      <c r="M32" s="56">
        <f t="shared" si="3"/>
        <v>39</v>
      </c>
    </row>
    <row r="33" spans="3:13" ht="12">
      <c r="C33" s="51" t="s">
        <v>538</v>
      </c>
      <c r="D33" s="51" t="s">
        <v>539</v>
      </c>
      <c r="E33" s="117">
        <v>5</v>
      </c>
      <c r="F33" s="117">
        <v>0</v>
      </c>
      <c r="G33" s="117">
        <v>0</v>
      </c>
      <c r="H33" s="117">
        <v>0</v>
      </c>
      <c r="I33" s="114">
        <v>0</v>
      </c>
      <c r="J33" s="114">
        <v>0</v>
      </c>
      <c r="K33" s="114">
        <v>0</v>
      </c>
      <c r="L33" s="114">
        <v>0</v>
      </c>
      <c r="M33" s="56">
        <f t="shared" si="3"/>
        <v>5</v>
      </c>
    </row>
    <row r="34" spans="3:13" ht="12">
      <c r="C34" s="51" t="s">
        <v>130</v>
      </c>
      <c r="D34" s="51" t="s">
        <v>131</v>
      </c>
      <c r="E34" s="117">
        <v>4</v>
      </c>
      <c r="F34" s="117">
        <v>6</v>
      </c>
      <c r="G34" s="117">
        <v>14</v>
      </c>
      <c r="H34" s="117">
        <v>27</v>
      </c>
      <c r="I34" s="114">
        <v>0</v>
      </c>
      <c r="J34" s="114">
        <v>0</v>
      </c>
      <c r="K34" s="114">
        <v>0</v>
      </c>
      <c r="L34" s="114">
        <v>0</v>
      </c>
      <c r="M34" s="56">
        <f t="shared" si="3"/>
        <v>51</v>
      </c>
    </row>
    <row r="35" spans="3:13" ht="12">
      <c r="C35" s="51" t="s">
        <v>132</v>
      </c>
      <c r="D35" s="51" t="s">
        <v>133</v>
      </c>
      <c r="E35" s="117">
        <v>6</v>
      </c>
      <c r="F35" s="117">
        <v>8</v>
      </c>
      <c r="G35" s="117">
        <v>18</v>
      </c>
      <c r="H35" s="117">
        <v>28</v>
      </c>
      <c r="I35" s="114">
        <v>0</v>
      </c>
      <c r="J35" s="114">
        <v>0</v>
      </c>
      <c r="K35" s="114">
        <v>0</v>
      </c>
      <c r="L35" s="114">
        <v>0</v>
      </c>
      <c r="M35" s="56">
        <f t="shared" si="3"/>
        <v>60</v>
      </c>
    </row>
    <row r="36" spans="3:13" ht="12">
      <c r="C36" s="51" t="s">
        <v>134</v>
      </c>
      <c r="D36" s="51" t="s">
        <v>135</v>
      </c>
      <c r="E36" s="117">
        <v>5</v>
      </c>
      <c r="F36" s="117">
        <v>13</v>
      </c>
      <c r="G36" s="117">
        <v>13</v>
      </c>
      <c r="H36" s="117">
        <v>22</v>
      </c>
      <c r="I36" s="114">
        <v>0</v>
      </c>
      <c r="J36" s="114">
        <v>0</v>
      </c>
      <c r="K36" s="114">
        <v>0</v>
      </c>
      <c r="L36" s="114">
        <v>0</v>
      </c>
      <c r="M36" s="56">
        <f t="shared" si="3"/>
        <v>53</v>
      </c>
    </row>
    <row r="37" spans="3:13" ht="12">
      <c r="C37" s="51" t="s">
        <v>136</v>
      </c>
      <c r="D37" s="51" t="s">
        <v>137</v>
      </c>
      <c r="E37" s="117">
        <v>7</v>
      </c>
      <c r="F37" s="117">
        <v>8</v>
      </c>
      <c r="G37" s="117">
        <v>23</v>
      </c>
      <c r="H37" s="117">
        <v>44</v>
      </c>
      <c r="I37" s="114">
        <v>0</v>
      </c>
      <c r="J37" s="114">
        <v>0</v>
      </c>
      <c r="K37" s="114">
        <v>0</v>
      </c>
      <c r="L37" s="114">
        <v>0</v>
      </c>
      <c r="M37" s="56">
        <f t="shared" si="3"/>
        <v>82</v>
      </c>
    </row>
    <row r="38" spans="3:13" ht="12">
      <c r="C38" s="51" t="s">
        <v>138</v>
      </c>
      <c r="D38" s="51" t="s">
        <v>139</v>
      </c>
      <c r="E38" s="117">
        <v>8</v>
      </c>
      <c r="F38" s="117">
        <v>4</v>
      </c>
      <c r="G38" s="117">
        <v>31</v>
      </c>
      <c r="H38" s="117">
        <v>17</v>
      </c>
      <c r="I38" s="114">
        <v>0</v>
      </c>
      <c r="J38" s="114">
        <v>0</v>
      </c>
      <c r="K38" s="114">
        <v>0</v>
      </c>
      <c r="L38" s="114">
        <v>0</v>
      </c>
      <c r="M38" s="56">
        <f t="shared" si="3"/>
        <v>60</v>
      </c>
    </row>
    <row r="39" spans="2:13" ht="12">
      <c r="B39" s="54" t="s">
        <v>140</v>
      </c>
      <c r="C39" s="54"/>
      <c r="D39" s="54"/>
      <c r="E39" s="115">
        <f>SUM(E40:E51)</f>
        <v>81</v>
      </c>
      <c r="F39" s="115">
        <f aca="true" t="shared" si="7" ref="F39:L39">SUM(F40:F51)</f>
        <v>56</v>
      </c>
      <c r="G39" s="115">
        <f t="shared" si="7"/>
        <v>114</v>
      </c>
      <c r="H39" s="115">
        <f t="shared" si="7"/>
        <v>168</v>
      </c>
      <c r="I39" s="115">
        <f t="shared" si="7"/>
        <v>0</v>
      </c>
      <c r="J39" s="115">
        <f t="shared" si="7"/>
        <v>64</v>
      </c>
      <c r="K39" s="115">
        <f t="shared" si="7"/>
        <v>0</v>
      </c>
      <c r="L39" s="115">
        <f t="shared" si="7"/>
        <v>0</v>
      </c>
      <c r="M39" s="55">
        <f t="shared" si="3"/>
        <v>483</v>
      </c>
    </row>
    <row r="40" spans="3:13" ht="12">
      <c r="C40" s="51" t="s">
        <v>141</v>
      </c>
      <c r="D40" s="51" t="s">
        <v>142</v>
      </c>
      <c r="E40" s="117">
        <v>15</v>
      </c>
      <c r="F40" s="117">
        <v>10</v>
      </c>
      <c r="G40" s="117">
        <v>28</v>
      </c>
      <c r="H40" s="117">
        <v>37</v>
      </c>
      <c r="I40" s="117">
        <v>0</v>
      </c>
      <c r="J40" s="117">
        <v>0</v>
      </c>
      <c r="K40" s="114">
        <v>0</v>
      </c>
      <c r="L40" s="114">
        <v>0</v>
      </c>
      <c r="M40" s="56">
        <f t="shared" si="3"/>
        <v>90</v>
      </c>
    </row>
    <row r="41" spans="3:13" ht="12">
      <c r="C41" s="51" t="s">
        <v>540</v>
      </c>
      <c r="D41" s="51" t="s">
        <v>143</v>
      </c>
      <c r="E41" s="117">
        <v>3</v>
      </c>
      <c r="F41" s="117">
        <v>1</v>
      </c>
      <c r="G41" s="117">
        <v>3</v>
      </c>
      <c r="H41" s="117">
        <v>0</v>
      </c>
      <c r="I41" s="117">
        <v>0</v>
      </c>
      <c r="J41" s="117">
        <v>0</v>
      </c>
      <c r="K41" s="114">
        <v>0</v>
      </c>
      <c r="L41" s="114">
        <v>0</v>
      </c>
      <c r="M41" s="56">
        <f t="shared" si="3"/>
        <v>7</v>
      </c>
    </row>
    <row r="42" spans="3:13" ht="12">
      <c r="C42" s="51" t="s">
        <v>144</v>
      </c>
      <c r="D42" s="51" t="s">
        <v>145</v>
      </c>
      <c r="E42" s="117">
        <v>13</v>
      </c>
      <c r="F42" s="117">
        <v>18</v>
      </c>
      <c r="G42" s="117">
        <v>31</v>
      </c>
      <c r="H42" s="117">
        <v>60</v>
      </c>
      <c r="I42" s="117">
        <v>0</v>
      </c>
      <c r="J42" s="117">
        <v>0</v>
      </c>
      <c r="K42" s="114">
        <v>0</v>
      </c>
      <c r="L42" s="114">
        <v>0</v>
      </c>
      <c r="M42" s="56">
        <f t="shared" si="3"/>
        <v>122</v>
      </c>
    </row>
    <row r="43" spans="3:13" ht="12">
      <c r="C43" s="51" t="s">
        <v>146</v>
      </c>
      <c r="D43" s="51" t="s">
        <v>147</v>
      </c>
      <c r="E43" s="117">
        <v>6</v>
      </c>
      <c r="F43" s="117">
        <v>3</v>
      </c>
      <c r="G43" s="117">
        <v>11</v>
      </c>
      <c r="H43" s="117">
        <v>27</v>
      </c>
      <c r="I43" s="117">
        <v>0</v>
      </c>
      <c r="J43" s="117">
        <v>0</v>
      </c>
      <c r="K43" s="114">
        <v>0</v>
      </c>
      <c r="L43" s="114">
        <v>0</v>
      </c>
      <c r="M43" s="56">
        <f t="shared" si="3"/>
        <v>47</v>
      </c>
    </row>
    <row r="44" spans="3:13" ht="12">
      <c r="C44" s="51" t="s">
        <v>148</v>
      </c>
      <c r="D44" s="51" t="s">
        <v>143</v>
      </c>
      <c r="E44" s="117">
        <v>0</v>
      </c>
      <c r="F44" s="117">
        <v>0</v>
      </c>
      <c r="G44" s="117">
        <v>0</v>
      </c>
      <c r="H44" s="117">
        <v>0</v>
      </c>
      <c r="I44" s="117">
        <v>0</v>
      </c>
      <c r="J44" s="117">
        <v>18</v>
      </c>
      <c r="K44" s="114">
        <v>0</v>
      </c>
      <c r="L44" s="114">
        <v>0</v>
      </c>
      <c r="M44" s="56">
        <f t="shared" si="3"/>
        <v>18</v>
      </c>
    </row>
    <row r="45" spans="3:13" ht="12">
      <c r="C45" s="51" t="s">
        <v>149</v>
      </c>
      <c r="D45" s="51" t="s">
        <v>150</v>
      </c>
      <c r="E45" s="117">
        <v>0</v>
      </c>
      <c r="F45" s="117">
        <v>0</v>
      </c>
      <c r="G45" s="117">
        <v>0</v>
      </c>
      <c r="H45" s="117">
        <v>0</v>
      </c>
      <c r="I45" s="117">
        <v>0</v>
      </c>
      <c r="J45" s="117">
        <v>30</v>
      </c>
      <c r="K45" s="114">
        <v>0</v>
      </c>
      <c r="L45" s="114">
        <v>0</v>
      </c>
      <c r="M45" s="56">
        <f t="shared" si="3"/>
        <v>30</v>
      </c>
    </row>
    <row r="46" spans="3:13" ht="12">
      <c r="C46" s="51" t="s">
        <v>151</v>
      </c>
      <c r="D46" s="51" t="s">
        <v>152</v>
      </c>
      <c r="E46" s="117">
        <v>0</v>
      </c>
      <c r="F46" s="117">
        <v>0</v>
      </c>
      <c r="G46" s="117">
        <v>0</v>
      </c>
      <c r="H46" s="117">
        <v>0</v>
      </c>
      <c r="I46" s="117">
        <v>0</v>
      </c>
      <c r="J46" s="117">
        <v>9</v>
      </c>
      <c r="K46" s="114">
        <v>0</v>
      </c>
      <c r="L46" s="114">
        <v>0</v>
      </c>
      <c r="M46" s="56">
        <f t="shared" si="3"/>
        <v>9</v>
      </c>
    </row>
    <row r="47" spans="3:13" ht="12">
      <c r="C47" s="51" t="s">
        <v>153</v>
      </c>
      <c r="D47" s="51" t="s">
        <v>154</v>
      </c>
      <c r="E47" s="117">
        <v>44</v>
      </c>
      <c r="F47" s="117">
        <v>24</v>
      </c>
      <c r="G47" s="117">
        <v>41</v>
      </c>
      <c r="H47" s="117">
        <v>39</v>
      </c>
      <c r="I47" s="117">
        <v>0</v>
      </c>
      <c r="J47" s="117">
        <v>4</v>
      </c>
      <c r="K47" s="114">
        <v>0</v>
      </c>
      <c r="L47" s="114">
        <v>0</v>
      </c>
      <c r="M47" s="56">
        <f t="shared" si="3"/>
        <v>152</v>
      </c>
    </row>
    <row r="48" spans="3:13" ht="12">
      <c r="C48" s="51" t="s">
        <v>155</v>
      </c>
      <c r="D48" s="51" t="s">
        <v>156</v>
      </c>
      <c r="E48" s="117">
        <v>0</v>
      </c>
      <c r="F48" s="117">
        <v>0</v>
      </c>
      <c r="G48" s="117">
        <v>0</v>
      </c>
      <c r="H48" s="117">
        <v>2</v>
      </c>
      <c r="I48" s="117">
        <v>0</v>
      </c>
      <c r="J48" s="117">
        <v>0</v>
      </c>
      <c r="K48" s="114">
        <v>0</v>
      </c>
      <c r="L48" s="114">
        <v>0</v>
      </c>
      <c r="M48" s="56">
        <f t="shared" si="3"/>
        <v>2</v>
      </c>
    </row>
    <row r="49" spans="3:13" ht="12">
      <c r="C49" s="51" t="s">
        <v>157</v>
      </c>
      <c r="D49" s="51" t="s">
        <v>154</v>
      </c>
      <c r="E49" s="117">
        <v>0</v>
      </c>
      <c r="F49" s="117">
        <v>0</v>
      </c>
      <c r="G49" s="117">
        <v>0</v>
      </c>
      <c r="H49" s="117">
        <v>3</v>
      </c>
      <c r="I49" s="117">
        <v>0</v>
      </c>
      <c r="J49" s="117">
        <v>0</v>
      </c>
      <c r="K49" s="114">
        <v>0</v>
      </c>
      <c r="L49" s="114">
        <v>0</v>
      </c>
      <c r="M49" s="56">
        <f t="shared" si="3"/>
        <v>3</v>
      </c>
    </row>
    <row r="50" spans="3:13" ht="12">
      <c r="C50" s="51" t="s">
        <v>158</v>
      </c>
      <c r="D50" s="51" t="s">
        <v>143</v>
      </c>
      <c r="E50" s="117">
        <v>0</v>
      </c>
      <c r="F50" s="117">
        <v>0</v>
      </c>
      <c r="G50" s="117">
        <v>0</v>
      </c>
      <c r="H50" s="117">
        <v>0</v>
      </c>
      <c r="I50" s="117">
        <v>0</v>
      </c>
      <c r="J50" s="117">
        <v>2</v>
      </c>
      <c r="K50" s="114">
        <v>0</v>
      </c>
      <c r="L50" s="114">
        <v>0</v>
      </c>
      <c r="M50" s="56">
        <f t="shared" si="3"/>
        <v>2</v>
      </c>
    </row>
    <row r="51" spans="3:13" ht="12">
      <c r="C51" s="51" t="s">
        <v>159</v>
      </c>
      <c r="D51" s="51" t="s">
        <v>152</v>
      </c>
      <c r="E51" s="117">
        <v>0</v>
      </c>
      <c r="F51" s="117">
        <v>0</v>
      </c>
      <c r="G51" s="117">
        <v>0</v>
      </c>
      <c r="H51" s="117">
        <v>0</v>
      </c>
      <c r="I51" s="117">
        <v>0</v>
      </c>
      <c r="J51" s="117">
        <v>1</v>
      </c>
      <c r="K51" s="114">
        <v>0</v>
      </c>
      <c r="L51" s="114">
        <v>0</v>
      </c>
      <c r="M51" s="56">
        <f t="shared" si="3"/>
        <v>1</v>
      </c>
    </row>
    <row r="52" spans="2:13" ht="12">
      <c r="B52" s="54" t="s">
        <v>160</v>
      </c>
      <c r="C52" s="54"/>
      <c r="D52" s="54"/>
      <c r="E52" s="115">
        <f>SUM(E53:E69)</f>
        <v>135</v>
      </c>
      <c r="F52" s="115">
        <f aca="true" t="shared" si="8" ref="F52:L52">SUM(F53:F69)</f>
        <v>118</v>
      </c>
      <c r="G52" s="115">
        <f t="shared" si="8"/>
        <v>194</v>
      </c>
      <c r="H52" s="115">
        <f t="shared" si="8"/>
        <v>346</v>
      </c>
      <c r="I52" s="115">
        <f t="shared" si="8"/>
        <v>0</v>
      </c>
      <c r="J52" s="115">
        <f t="shared" si="8"/>
        <v>94</v>
      </c>
      <c r="K52" s="115">
        <f t="shared" si="8"/>
        <v>0</v>
      </c>
      <c r="L52" s="115">
        <f t="shared" si="8"/>
        <v>0</v>
      </c>
      <c r="M52" s="55">
        <f t="shared" si="3"/>
        <v>887</v>
      </c>
    </row>
    <row r="53" spans="3:13" ht="12">
      <c r="C53" s="51" t="s">
        <v>161</v>
      </c>
      <c r="D53" s="51" t="s">
        <v>162</v>
      </c>
      <c r="E53" s="117">
        <v>42</v>
      </c>
      <c r="F53" s="117">
        <v>24</v>
      </c>
      <c r="G53" s="117">
        <v>18</v>
      </c>
      <c r="H53" s="117">
        <v>20</v>
      </c>
      <c r="I53" s="117">
        <v>0</v>
      </c>
      <c r="J53" s="117">
        <v>0</v>
      </c>
      <c r="K53" s="114">
        <v>0</v>
      </c>
      <c r="L53" s="114">
        <v>0</v>
      </c>
      <c r="M53" s="56">
        <f t="shared" si="3"/>
        <v>104</v>
      </c>
    </row>
    <row r="54" spans="3:13" ht="12">
      <c r="C54" s="51" t="s">
        <v>163</v>
      </c>
      <c r="D54" s="51" t="s">
        <v>164</v>
      </c>
      <c r="E54" s="117">
        <v>31</v>
      </c>
      <c r="F54" s="117">
        <v>29</v>
      </c>
      <c r="G54" s="117">
        <v>38</v>
      </c>
      <c r="H54" s="117">
        <v>58</v>
      </c>
      <c r="I54" s="117">
        <v>0</v>
      </c>
      <c r="J54" s="117">
        <v>0</v>
      </c>
      <c r="K54" s="114">
        <v>0</v>
      </c>
      <c r="L54" s="114">
        <v>0</v>
      </c>
      <c r="M54" s="56">
        <f t="shared" si="3"/>
        <v>156</v>
      </c>
    </row>
    <row r="55" spans="3:13" ht="12">
      <c r="C55" s="51" t="s">
        <v>165</v>
      </c>
      <c r="D55" s="51" t="s">
        <v>166</v>
      </c>
      <c r="E55" s="117">
        <v>7</v>
      </c>
      <c r="F55" s="117">
        <v>17</v>
      </c>
      <c r="G55" s="117">
        <v>16</v>
      </c>
      <c r="H55" s="117">
        <v>11</v>
      </c>
      <c r="I55" s="117">
        <v>0</v>
      </c>
      <c r="J55" s="117">
        <v>0</v>
      </c>
      <c r="K55" s="114">
        <v>0</v>
      </c>
      <c r="L55" s="114">
        <v>0</v>
      </c>
      <c r="M55" s="56">
        <f t="shared" si="3"/>
        <v>51</v>
      </c>
    </row>
    <row r="56" spans="3:13" ht="12">
      <c r="C56" s="51" t="s">
        <v>167</v>
      </c>
      <c r="D56" s="51" t="s">
        <v>168</v>
      </c>
      <c r="E56" s="117">
        <v>0</v>
      </c>
      <c r="F56" s="117">
        <v>0</v>
      </c>
      <c r="G56" s="117">
        <v>0</v>
      </c>
      <c r="H56" s="117">
        <v>11</v>
      </c>
      <c r="I56" s="117">
        <v>0</v>
      </c>
      <c r="J56" s="117">
        <v>0</v>
      </c>
      <c r="K56" s="114">
        <v>0</v>
      </c>
      <c r="L56" s="114">
        <v>0</v>
      </c>
      <c r="M56" s="56">
        <f t="shared" si="3"/>
        <v>11</v>
      </c>
    </row>
    <row r="57" spans="3:13" ht="12">
      <c r="C57" s="51" t="s">
        <v>169</v>
      </c>
      <c r="D57" s="51" t="s">
        <v>170</v>
      </c>
      <c r="E57" s="117">
        <v>43</v>
      </c>
      <c r="F57" s="117">
        <v>25</v>
      </c>
      <c r="G57" s="117">
        <v>42</v>
      </c>
      <c r="H57" s="117">
        <v>144</v>
      </c>
      <c r="I57" s="117">
        <v>0</v>
      </c>
      <c r="J57" s="117">
        <v>0</v>
      </c>
      <c r="K57" s="114">
        <v>0</v>
      </c>
      <c r="L57" s="114">
        <v>0</v>
      </c>
      <c r="M57" s="56">
        <f t="shared" si="3"/>
        <v>254</v>
      </c>
    </row>
    <row r="58" spans="3:13" ht="12">
      <c r="C58" s="51" t="s">
        <v>171</v>
      </c>
      <c r="D58" s="51" t="s">
        <v>172</v>
      </c>
      <c r="E58" s="117">
        <v>0</v>
      </c>
      <c r="F58" s="117">
        <v>0</v>
      </c>
      <c r="G58" s="117">
        <v>0</v>
      </c>
      <c r="H58" s="117">
        <v>0</v>
      </c>
      <c r="I58" s="117">
        <v>0</v>
      </c>
      <c r="J58" s="117">
        <v>6</v>
      </c>
      <c r="K58" s="114">
        <v>0</v>
      </c>
      <c r="L58" s="114">
        <v>0</v>
      </c>
      <c r="M58" s="56">
        <f t="shared" si="3"/>
        <v>6</v>
      </c>
    </row>
    <row r="59" spans="3:13" ht="12">
      <c r="C59" s="51" t="s">
        <v>173</v>
      </c>
      <c r="D59" s="51" t="s">
        <v>174</v>
      </c>
      <c r="E59" s="117">
        <v>0</v>
      </c>
      <c r="F59" s="117">
        <v>0</v>
      </c>
      <c r="G59" s="117">
        <v>0</v>
      </c>
      <c r="H59" s="117">
        <v>0</v>
      </c>
      <c r="I59" s="117">
        <v>0</v>
      </c>
      <c r="J59" s="117">
        <v>12</v>
      </c>
      <c r="K59" s="114">
        <v>0</v>
      </c>
      <c r="L59" s="114">
        <v>0</v>
      </c>
      <c r="M59" s="56">
        <f t="shared" si="3"/>
        <v>12</v>
      </c>
    </row>
    <row r="60" spans="3:13" ht="12">
      <c r="C60" s="51" t="s">
        <v>175</v>
      </c>
      <c r="D60" s="51" t="s">
        <v>176</v>
      </c>
      <c r="E60" s="117">
        <v>0</v>
      </c>
      <c r="F60" s="117">
        <v>0</v>
      </c>
      <c r="G60" s="117">
        <v>0</v>
      </c>
      <c r="H60" s="117">
        <v>0</v>
      </c>
      <c r="I60" s="117">
        <v>0</v>
      </c>
      <c r="J60" s="117">
        <v>23</v>
      </c>
      <c r="K60" s="114">
        <v>0</v>
      </c>
      <c r="L60" s="114">
        <v>0</v>
      </c>
      <c r="M60" s="56">
        <f t="shared" si="3"/>
        <v>23</v>
      </c>
    </row>
    <row r="61" spans="3:13" ht="12">
      <c r="C61" s="51" t="s">
        <v>177</v>
      </c>
      <c r="D61" s="51" t="s">
        <v>178</v>
      </c>
      <c r="E61" s="117">
        <v>0</v>
      </c>
      <c r="F61" s="117">
        <v>0</v>
      </c>
      <c r="G61" s="117">
        <v>0</v>
      </c>
      <c r="H61" s="117">
        <v>0</v>
      </c>
      <c r="I61" s="117">
        <v>0</v>
      </c>
      <c r="J61" s="117">
        <v>6</v>
      </c>
      <c r="K61" s="114">
        <v>0</v>
      </c>
      <c r="L61" s="114">
        <v>0</v>
      </c>
      <c r="M61" s="56">
        <f t="shared" si="3"/>
        <v>6</v>
      </c>
    </row>
    <row r="62" spans="3:13" ht="12">
      <c r="C62" s="51" t="s">
        <v>179</v>
      </c>
      <c r="D62" s="51" t="s">
        <v>162</v>
      </c>
      <c r="E62" s="117">
        <v>0</v>
      </c>
      <c r="F62" s="117">
        <v>0</v>
      </c>
      <c r="G62" s="117">
        <v>0</v>
      </c>
      <c r="H62" s="117">
        <v>0</v>
      </c>
      <c r="I62" s="117">
        <v>0</v>
      </c>
      <c r="J62" s="117">
        <v>21</v>
      </c>
      <c r="K62" s="114">
        <v>0</v>
      </c>
      <c r="L62" s="114">
        <v>0</v>
      </c>
      <c r="M62" s="56">
        <f t="shared" si="3"/>
        <v>21</v>
      </c>
    </row>
    <row r="63" spans="3:13" ht="12">
      <c r="C63" s="51" t="s">
        <v>520</v>
      </c>
      <c r="D63" s="51" t="s">
        <v>529</v>
      </c>
      <c r="E63" s="117">
        <v>0</v>
      </c>
      <c r="F63" s="117">
        <v>0</v>
      </c>
      <c r="G63" s="117">
        <v>0</v>
      </c>
      <c r="H63" s="117">
        <v>0</v>
      </c>
      <c r="I63" s="117">
        <v>0</v>
      </c>
      <c r="J63" s="117">
        <v>20</v>
      </c>
      <c r="K63" s="114">
        <v>0</v>
      </c>
      <c r="L63" s="114">
        <v>0</v>
      </c>
      <c r="M63" s="56">
        <f t="shared" si="3"/>
        <v>20</v>
      </c>
    </row>
    <row r="64" spans="3:13" ht="12">
      <c r="C64" s="51" t="s">
        <v>180</v>
      </c>
      <c r="D64" s="51" t="s">
        <v>541</v>
      </c>
      <c r="E64" s="117">
        <v>0</v>
      </c>
      <c r="F64" s="117">
        <v>0</v>
      </c>
      <c r="G64" s="117">
        <v>0</v>
      </c>
      <c r="H64" s="117">
        <v>0</v>
      </c>
      <c r="I64" s="117">
        <v>0</v>
      </c>
      <c r="J64" s="117">
        <v>4</v>
      </c>
      <c r="K64" s="114">
        <v>0</v>
      </c>
      <c r="L64" s="114">
        <v>0</v>
      </c>
      <c r="M64" s="56">
        <f t="shared" si="3"/>
        <v>4</v>
      </c>
    </row>
    <row r="65" spans="3:13" ht="12">
      <c r="C65" s="51" t="s">
        <v>181</v>
      </c>
      <c r="D65" s="51" t="s">
        <v>182</v>
      </c>
      <c r="E65" s="117">
        <v>0</v>
      </c>
      <c r="F65" s="117">
        <v>0</v>
      </c>
      <c r="G65" s="117">
        <v>0</v>
      </c>
      <c r="H65" s="117">
        <v>0</v>
      </c>
      <c r="I65" s="117">
        <v>0</v>
      </c>
      <c r="J65" s="117">
        <v>2</v>
      </c>
      <c r="K65" s="114">
        <v>0</v>
      </c>
      <c r="L65" s="114">
        <v>0</v>
      </c>
      <c r="M65" s="56">
        <f t="shared" si="3"/>
        <v>2</v>
      </c>
    </row>
    <row r="66" spans="3:13" ht="12">
      <c r="C66" s="51" t="s">
        <v>183</v>
      </c>
      <c r="D66" s="51" t="s">
        <v>184</v>
      </c>
      <c r="E66" s="117">
        <v>3</v>
      </c>
      <c r="F66" s="117">
        <v>4</v>
      </c>
      <c r="G66" s="117">
        <v>14</v>
      </c>
      <c r="H66" s="117">
        <v>10</v>
      </c>
      <c r="I66" s="117">
        <v>0</v>
      </c>
      <c r="J66" s="117">
        <v>0</v>
      </c>
      <c r="K66" s="114">
        <v>0</v>
      </c>
      <c r="L66" s="114">
        <v>0</v>
      </c>
      <c r="M66" s="56">
        <f t="shared" si="3"/>
        <v>31</v>
      </c>
    </row>
    <row r="67" spans="3:13" ht="12">
      <c r="C67" s="51" t="s">
        <v>185</v>
      </c>
      <c r="D67" s="51" t="s">
        <v>186</v>
      </c>
      <c r="E67" s="117">
        <v>0</v>
      </c>
      <c r="F67" s="117">
        <v>0</v>
      </c>
      <c r="G67" s="117">
        <v>1</v>
      </c>
      <c r="H67" s="117">
        <v>7</v>
      </c>
      <c r="I67" s="117">
        <v>0</v>
      </c>
      <c r="J67" s="117">
        <v>0</v>
      </c>
      <c r="K67" s="114">
        <v>0</v>
      </c>
      <c r="L67" s="114">
        <v>0</v>
      </c>
      <c r="M67" s="56">
        <f t="shared" si="3"/>
        <v>8</v>
      </c>
    </row>
    <row r="68" spans="3:13" ht="12">
      <c r="C68" s="51" t="s">
        <v>187</v>
      </c>
      <c r="D68" s="51" t="s">
        <v>188</v>
      </c>
      <c r="E68" s="117">
        <v>0</v>
      </c>
      <c r="F68" s="117">
        <v>0</v>
      </c>
      <c r="G68" s="117">
        <v>0</v>
      </c>
      <c r="H68" s="117">
        <v>1</v>
      </c>
      <c r="I68" s="117">
        <v>0</v>
      </c>
      <c r="J68" s="117">
        <v>0</v>
      </c>
      <c r="K68" s="114">
        <v>0</v>
      </c>
      <c r="L68" s="114">
        <v>0</v>
      </c>
      <c r="M68" s="56">
        <f t="shared" si="3"/>
        <v>1</v>
      </c>
    </row>
    <row r="69" spans="3:13" ht="12">
      <c r="C69" s="51" t="s">
        <v>542</v>
      </c>
      <c r="D69" s="51" t="s">
        <v>543</v>
      </c>
      <c r="E69" s="117">
        <v>9</v>
      </c>
      <c r="F69" s="117">
        <v>19</v>
      </c>
      <c r="G69" s="117">
        <v>65</v>
      </c>
      <c r="H69" s="117">
        <v>84</v>
      </c>
      <c r="I69" s="117">
        <v>0</v>
      </c>
      <c r="J69" s="117">
        <v>0</v>
      </c>
      <c r="K69" s="114">
        <v>0</v>
      </c>
      <c r="L69" s="114">
        <v>0</v>
      </c>
      <c r="M69" s="56">
        <f t="shared" si="3"/>
        <v>177</v>
      </c>
    </row>
    <row r="70" spans="2:13" ht="12">
      <c r="B70" s="54" t="s">
        <v>544</v>
      </c>
      <c r="C70" s="54"/>
      <c r="D70" s="54"/>
      <c r="E70" s="115">
        <f>SUM(E71:E81)</f>
        <v>69</v>
      </c>
      <c r="F70" s="115">
        <f aca="true" t="shared" si="9" ref="F70:L70">SUM(F71:F81)</f>
        <v>72</v>
      </c>
      <c r="G70" s="115">
        <f t="shared" si="9"/>
        <v>149</v>
      </c>
      <c r="H70" s="115">
        <f t="shared" si="9"/>
        <v>205</v>
      </c>
      <c r="I70" s="115">
        <f t="shared" si="9"/>
        <v>0</v>
      </c>
      <c r="J70" s="115">
        <f t="shared" si="9"/>
        <v>49</v>
      </c>
      <c r="K70" s="115">
        <f t="shared" si="9"/>
        <v>0</v>
      </c>
      <c r="L70" s="115">
        <f t="shared" si="9"/>
        <v>0</v>
      </c>
      <c r="M70" s="55">
        <f t="shared" si="3"/>
        <v>544</v>
      </c>
    </row>
    <row r="71" spans="3:13" ht="12">
      <c r="C71" s="51" t="s">
        <v>189</v>
      </c>
      <c r="D71" s="51" t="s">
        <v>190</v>
      </c>
      <c r="E71" s="117">
        <v>11</v>
      </c>
      <c r="F71" s="117">
        <v>13</v>
      </c>
      <c r="G71" s="117">
        <v>26</v>
      </c>
      <c r="H71" s="117">
        <v>33</v>
      </c>
      <c r="I71" s="117">
        <v>0</v>
      </c>
      <c r="J71" s="117">
        <v>0</v>
      </c>
      <c r="K71" s="114">
        <v>0</v>
      </c>
      <c r="L71" s="114">
        <v>0</v>
      </c>
      <c r="M71" s="56">
        <f t="shared" si="3"/>
        <v>83</v>
      </c>
    </row>
    <row r="72" spans="3:13" ht="12">
      <c r="C72" s="51" t="s">
        <v>191</v>
      </c>
      <c r="D72" s="51" t="s">
        <v>192</v>
      </c>
      <c r="E72" s="117">
        <v>0</v>
      </c>
      <c r="F72" s="117">
        <v>0</v>
      </c>
      <c r="G72" s="117">
        <v>0</v>
      </c>
      <c r="H72" s="117">
        <v>0</v>
      </c>
      <c r="I72" s="117">
        <v>0</v>
      </c>
      <c r="J72" s="117">
        <v>22</v>
      </c>
      <c r="K72" s="114">
        <v>0</v>
      </c>
      <c r="L72" s="114">
        <v>0</v>
      </c>
      <c r="M72" s="56">
        <f t="shared" si="3"/>
        <v>22</v>
      </c>
    </row>
    <row r="73" spans="3:13" ht="12">
      <c r="C73" s="51" t="s">
        <v>193</v>
      </c>
      <c r="D73" s="51" t="s">
        <v>190</v>
      </c>
      <c r="E73" s="117">
        <v>0</v>
      </c>
      <c r="F73" s="117">
        <v>0</v>
      </c>
      <c r="G73" s="117">
        <v>0</v>
      </c>
      <c r="H73" s="117">
        <v>0</v>
      </c>
      <c r="I73" s="117">
        <v>0</v>
      </c>
      <c r="J73" s="117">
        <v>12</v>
      </c>
      <c r="K73" s="114">
        <v>0</v>
      </c>
      <c r="L73" s="114">
        <v>0</v>
      </c>
      <c r="M73" s="56">
        <f t="shared" si="3"/>
        <v>12</v>
      </c>
    </row>
    <row r="74" spans="3:13" ht="12">
      <c r="C74" s="51" t="s">
        <v>194</v>
      </c>
      <c r="D74" s="51" t="s">
        <v>195</v>
      </c>
      <c r="E74" s="117">
        <v>0</v>
      </c>
      <c r="F74" s="117">
        <v>0</v>
      </c>
      <c r="G74" s="117">
        <v>0</v>
      </c>
      <c r="H74" s="117">
        <v>0</v>
      </c>
      <c r="I74" s="117">
        <v>0</v>
      </c>
      <c r="J74" s="117">
        <v>13</v>
      </c>
      <c r="K74" s="114">
        <v>0</v>
      </c>
      <c r="L74" s="114">
        <v>0</v>
      </c>
      <c r="M74" s="56">
        <f aca="true" t="shared" si="10" ref="M74:M140">SUM(E74:L74)</f>
        <v>13</v>
      </c>
    </row>
    <row r="75" spans="3:13" ht="12">
      <c r="C75" s="60" t="s">
        <v>618</v>
      </c>
      <c r="D75" s="60" t="s">
        <v>619</v>
      </c>
      <c r="E75" s="117">
        <v>0</v>
      </c>
      <c r="F75" s="117">
        <v>0</v>
      </c>
      <c r="G75" s="117">
        <v>0</v>
      </c>
      <c r="H75" s="117">
        <v>0</v>
      </c>
      <c r="I75" s="117">
        <v>0</v>
      </c>
      <c r="J75" s="117">
        <v>2</v>
      </c>
      <c r="K75" s="114">
        <v>0</v>
      </c>
      <c r="L75" s="114">
        <v>0</v>
      </c>
      <c r="M75" s="56">
        <f t="shared" si="10"/>
        <v>2</v>
      </c>
    </row>
    <row r="76" spans="3:13" ht="12">
      <c r="C76" s="51" t="s">
        <v>196</v>
      </c>
      <c r="D76" s="51" t="s">
        <v>197</v>
      </c>
      <c r="E76" s="117">
        <v>0</v>
      </c>
      <c r="F76" s="117">
        <v>0</v>
      </c>
      <c r="G76" s="117">
        <v>0</v>
      </c>
      <c r="H76" s="117">
        <v>1</v>
      </c>
      <c r="I76" s="117">
        <v>0</v>
      </c>
      <c r="J76" s="117">
        <v>0</v>
      </c>
      <c r="K76" s="114">
        <v>0</v>
      </c>
      <c r="L76" s="114">
        <v>0</v>
      </c>
      <c r="M76" s="56">
        <f t="shared" si="10"/>
        <v>1</v>
      </c>
    </row>
    <row r="77" spans="3:13" ht="12">
      <c r="C77" s="51" t="s">
        <v>198</v>
      </c>
      <c r="D77" s="51" t="s">
        <v>199</v>
      </c>
      <c r="E77" s="117">
        <v>32</v>
      </c>
      <c r="F77" s="117">
        <v>38</v>
      </c>
      <c r="G77" s="117">
        <v>71</v>
      </c>
      <c r="H77" s="117">
        <v>91</v>
      </c>
      <c r="I77" s="117">
        <v>0</v>
      </c>
      <c r="J77" s="117">
        <v>0</v>
      </c>
      <c r="K77" s="114">
        <v>0</v>
      </c>
      <c r="L77" s="114">
        <v>0</v>
      </c>
      <c r="M77" s="56">
        <f t="shared" si="10"/>
        <v>232</v>
      </c>
    </row>
    <row r="78" spans="3:13" ht="12">
      <c r="C78" s="51" t="s">
        <v>200</v>
      </c>
      <c r="D78" s="51" t="s">
        <v>201</v>
      </c>
      <c r="E78" s="117">
        <v>8</v>
      </c>
      <c r="F78" s="117">
        <v>7</v>
      </c>
      <c r="G78" s="117">
        <v>16</v>
      </c>
      <c r="H78" s="117">
        <v>31</v>
      </c>
      <c r="I78" s="117">
        <v>0</v>
      </c>
      <c r="J78" s="117">
        <v>0</v>
      </c>
      <c r="K78" s="114">
        <v>0</v>
      </c>
      <c r="L78" s="114">
        <v>0</v>
      </c>
      <c r="M78" s="56">
        <f t="shared" si="10"/>
        <v>62</v>
      </c>
    </row>
    <row r="79" spans="3:13" ht="12">
      <c r="C79" s="51" t="s">
        <v>202</v>
      </c>
      <c r="D79" s="51" t="s">
        <v>203</v>
      </c>
      <c r="E79" s="117">
        <v>13</v>
      </c>
      <c r="F79" s="117">
        <v>3</v>
      </c>
      <c r="G79" s="117">
        <v>18</v>
      </c>
      <c r="H79" s="117">
        <v>30</v>
      </c>
      <c r="I79" s="117">
        <v>0</v>
      </c>
      <c r="J79" s="117">
        <v>0</v>
      </c>
      <c r="K79" s="114">
        <v>0</v>
      </c>
      <c r="L79" s="114">
        <v>0</v>
      </c>
      <c r="M79" s="56">
        <f t="shared" si="10"/>
        <v>64</v>
      </c>
    </row>
    <row r="80" spans="3:13" ht="12">
      <c r="C80" s="51" t="s">
        <v>204</v>
      </c>
      <c r="D80" s="51" t="s">
        <v>205</v>
      </c>
      <c r="E80" s="117">
        <v>5</v>
      </c>
      <c r="F80" s="117">
        <v>11</v>
      </c>
      <c r="G80" s="117">
        <v>18</v>
      </c>
      <c r="H80" s="117">
        <v>18</v>
      </c>
      <c r="I80" s="117">
        <v>0</v>
      </c>
      <c r="J80" s="117">
        <v>0</v>
      </c>
      <c r="K80" s="114">
        <v>0</v>
      </c>
      <c r="L80" s="114">
        <v>0</v>
      </c>
      <c r="M80" s="56">
        <f t="shared" si="10"/>
        <v>52</v>
      </c>
    </row>
    <row r="81" spans="3:13" ht="12">
      <c r="C81" s="51" t="s">
        <v>206</v>
      </c>
      <c r="D81" s="51" t="s">
        <v>190</v>
      </c>
      <c r="E81" s="117">
        <v>0</v>
      </c>
      <c r="F81" s="117">
        <v>0</v>
      </c>
      <c r="G81" s="117">
        <v>0</v>
      </c>
      <c r="H81" s="117">
        <v>1</v>
      </c>
      <c r="I81" s="117">
        <v>0</v>
      </c>
      <c r="J81" s="117">
        <v>0</v>
      </c>
      <c r="K81" s="114">
        <v>0</v>
      </c>
      <c r="L81" s="114">
        <v>0</v>
      </c>
      <c r="M81" s="56">
        <f t="shared" si="10"/>
        <v>1</v>
      </c>
    </row>
    <row r="82" spans="1:14" ht="12">
      <c r="A82" s="54" t="s">
        <v>503</v>
      </c>
      <c r="B82" s="54"/>
      <c r="C82" s="54"/>
      <c r="D82" s="54"/>
      <c r="E82" s="115">
        <f aca="true" t="shared" si="11" ref="E82:L82">E83+E85+E92+E95+E100+E109+E117+E123+E128+E135+E142+E149+E157+E170+E173+E178+E137</f>
        <v>1094</v>
      </c>
      <c r="F82" s="115">
        <f t="shared" si="11"/>
        <v>848</v>
      </c>
      <c r="G82" s="115">
        <f t="shared" si="11"/>
        <v>1238</v>
      </c>
      <c r="H82" s="115">
        <f t="shared" si="11"/>
        <v>1946</v>
      </c>
      <c r="I82" s="115">
        <f t="shared" si="11"/>
        <v>0</v>
      </c>
      <c r="J82" s="115">
        <f t="shared" si="11"/>
        <v>688</v>
      </c>
      <c r="K82" s="115">
        <f t="shared" si="11"/>
        <v>27</v>
      </c>
      <c r="L82" s="115">
        <f t="shared" si="11"/>
        <v>201</v>
      </c>
      <c r="M82" s="55">
        <f t="shared" si="10"/>
        <v>6042</v>
      </c>
      <c r="N82" s="56"/>
    </row>
    <row r="83" spans="2:13" ht="12">
      <c r="B83" s="54" t="s">
        <v>65</v>
      </c>
      <c r="C83" s="54"/>
      <c r="D83" s="54"/>
      <c r="E83" s="115">
        <f>E84</f>
        <v>27</v>
      </c>
      <c r="F83" s="115">
        <f aca="true" t="shared" si="12" ref="F83:L83">F84</f>
        <v>15</v>
      </c>
      <c r="G83" s="115">
        <f t="shared" si="12"/>
        <v>23</v>
      </c>
      <c r="H83" s="115">
        <f t="shared" si="12"/>
        <v>38</v>
      </c>
      <c r="I83" s="115">
        <f t="shared" si="12"/>
        <v>0</v>
      </c>
      <c r="J83" s="115">
        <f t="shared" si="12"/>
        <v>0</v>
      </c>
      <c r="K83" s="115">
        <f t="shared" si="12"/>
        <v>0</v>
      </c>
      <c r="L83" s="115">
        <f t="shared" si="12"/>
        <v>0</v>
      </c>
      <c r="M83" s="55">
        <f t="shared" si="10"/>
        <v>103</v>
      </c>
    </row>
    <row r="84" spans="3:13" ht="12">
      <c r="C84" s="51" t="s">
        <v>207</v>
      </c>
      <c r="D84" s="51" t="s">
        <v>208</v>
      </c>
      <c r="E84" s="117">
        <v>27</v>
      </c>
      <c r="F84" s="117">
        <v>15</v>
      </c>
      <c r="G84" s="117">
        <v>23</v>
      </c>
      <c r="H84" s="117">
        <v>38</v>
      </c>
      <c r="I84" s="114">
        <v>0</v>
      </c>
      <c r="J84" s="114">
        <v>0</v>
      </c>
      <c r="K84" s="114">
        <v>0</v>
      </c>
      <c r="L84" s="114">
        <v>0</v>
      </c>
      <c r="M84" s="56">
        <f t="shared" si="10"/>
        <v>103</v>
      </c>
    </row>
    <row r="85" spans="2:13" ht="12">
      <c r="B85" s="54" t="s">
        <v>545</v>
      </c>
      <c r="C85" s="54"/>
      <c r="D85" s="54"/>
      <c r="E85" s="115">
        <f>SUM(E86:E91)</f>
        <v>124</v>
      </c>
      <c r="F85" s="115">
        <f aca="true" t="shared" si="13" ref="F85:L85">SUM(F86:F91)</f>
        <v>77</v>
      </c>
      <c r="G85" s="115">
        <f t="shared" si="13"/>
        <v>98</v>
      </c>
      <c r="H85" s="115">
        <f t="shared" si="13"/>
        <v>155</v>
      </c>
      <c r="I85" s="115">
        <f t="shared" si="13"/>
        <v>0</v>
      </c>
      <c r="J85" s="115">
        <f t="shared" si="13"/>
        <v>42</v>
      </c>
      <c r="K85" s="115">
        <f t="shared" si="13"/>
        <v>0</v>
      </c>
      <c r="L85" s="115">
        <f t="shared" si="13"/>
        <v>37</v>
      </c>
      <c r="M85" s="55">
        <f t="shared" si="10"/>
        <v>533</v>
      </c>
    </row>
    <row r="86" spans="3:13" ht="12">
      <c r="C86" s="51" t="s">
        <v>209</v>
      </c>
      <c r="D86" s="51" t="s">
        <v>210</v>
      </c>
      <c r="E86" s="117">
        <v>96</v>
      </c>
      <c r="F86" s="117">
        <v>65</v>
      </c>
      <c r="G86" s="117">
        <v>86</v>
      </c>
      <c r="H86" s="117">
        <v>110</v>
      </c>
      <c r="I86" s="117">
        <v>0</v>
      </c>
      <c r="J86" s="117">
        <v>14</v>
      </c>
      <c r="K86" s="117">
        <v>0</v>
      </c>
      <c r="L86" s="117">
        <v>36</v>
      </c>
      <c r="M86" s="56">
        <f t="shared" si="10"/>
        <v>407</v>
      </c>
    </row>
    <row r="87" spans="3:13" ht="12">
      <c r="C87" s="51" t="s">
        <v>211</v>
      </c>
      <c r="D87" s="51" t="s">
        <v>212</v>
      </c>
      <c r="E87" s="117">
        <v>0</v>
      </c>
      <c r="F87" s="117">
        <v>0</v>
      </c>
      <c r="G87" s="117">
        <v>0</v>
      </c>
      <c r="H87" s="117">
        <v>0</v>
      </c>
      <c r="I87" s="117">
        <v>0</v>
      </c>
      <c r="J87" s="117">
        <v>11</v>
      </c>
      <c r="K87" s="117">
        <v>0</v>
      </c>
      <c r="L87" s="117">
        <v>0</v>
      </c>
      <c r="M87" s="56">
        <f t="shared" si="10"/>
        <v>11</v>
      </c>
    </row>
    <row r="88" spans="3:13" ht="12">
      <c r="C88" s="51" t="s">
        <v>213</v>
      </c>
      <c r="D88" s="51" t="s">
        <v>214</v>
      </c>
      <c r="E88" s="117">
        <v>0</v>
      </c>
      <c r="F88" s="117">
        <v>0</v>
      </c>
      <c r="G88" s="117">
        <v>0</v>
      </c>
      <c r="H88" s="117">
        <v>0</v>
      </c>
      <c r="I88" s="117">
        <v>0</v>
      </c>
      <c r="J88" s="117">
        <v>15</v>
      </c>
      <c r="K88" s="117">
        <v>0</v>
      </c>
      <c r="L88" s="117">
        <v>0</v>
      </c>
      <c r="M88" s="56">
        <f t="shared" si="10"/>
        <v>15</v>
      </c>
    </row>
    <row r="89" spans="3:13" ht="12">
      <c r="C89" s="51" t="s">
        <v>546</v>
      </c>
      <c r="D89" s="51" t="s">
        <v>547</v>
      </c>
      <c r="E89" s="117">
        <v>5</v>
      </c>
      <c r="F89" s="117">
        <v>3</v>
      </c>
      <c r="G89" s="117">
        <v>2</v>
      </c>
      <c r="H89" s="117">
        <v>3</v>
      </c>
      <c r="I89" s="117">
        <v>0</v>
      </c>
      <c r="J89" s="117">
        <v>0</v>
      </c>
      <c r="K89" s="117">
        <v>0</v>
      </c>
      <c r="L89" s="117">
        <v>0</v>
      </c>
      <c r="M89" s="56">
        <f t="shared" si="10"/>
        <v>13</v>
      </c>
    </row>
    <row r="90" spans="3:13" ht="12">
      <c r="C90" s="113" t="s">
        <v>622</v>
      </c>
      <c r="D90" s="51" t="s">
        <v>623</v>
      </c>
      <c r="E90" s="117">
        <v>0</v>
      </c>
      <c r="F90" s="117">
        <v>0</v>
      </c>
      <c r="G90" s="117">
        <v>0</v>
      </c>
      <c r="H90" s="117">
        <v>0</v>
      </c>
      <c r="I90" s="117">
        <v>0</v>
      </c>
      <c r="J90" s="117">
        <v>2</v>
      </c>
      <c r="K90" s="117">
        <v>0</v>
      </c>
      <c r="L90" s="117">
        <v>1</v>
      </c>
      <c r="M90" s="56">
        <f t="shared" si="10"/>
        <v>3</v>
      </c>
    </row>
    <row r="91" spans="3:13" ht="12">
      <c r="C91" s="51" t="s">
        <v>215</v>
      </c>
      <c r="D91" s="51" t="s">
        <v>216</v>
      </c>
      <c r="E91" s="117">
        <v>23</v>
      </c>
      <c r="F91" s="117">
        <v>9</v>
      </c>
      <c r="G91" s="117">
        <v>10</v>
      </c>
      <c r="H91" s="117">
        <v>42</v>
      </c>
      <c r="I91" s="117">
        <v>0</v>
      </c>
      <c r="J91" s="117">
        <v>0</v>
      </c>
      <c r="K91" s="117">
        <v>0</v>
      </c>
      <c r="L91" s="117">
        <v>0</v>
      </c>
      <c r="M91" s="56">
        <f t="shared" si="10"/>
        <v>84</v>
      </c>
    </row>
    <row r="92" spans="2:13" ht="12">
      <c r="B92" s="54" t="s">
        <v>548</v>
      </c>
      <c r="C92" s="54"/>
      <c r="D92" s="54"/>
      <c r="E92" s="115">
        <f>E93+E94</f>
        <v>52</v>
      </c>
      <c r="F92" s="115">
        <f aca="true" t="shared" si="14" ref="F92:L92">F93+F94</f>
        <v>23</v>
      </c>
      <c r="G92" s="115">
        <f t="shared" si="14"/>
        <v>35</v>
      </c>
      <c r="H92" s="115">
        <f t="shared" si="14"/>
        <v>52</v>
      </c>
      <c r="I92" s="115">
        <f t="shared" si="14"/>
        <v>0</v>
      </c>
      <c r="J92" s="115">
        <f t="shared" si="14"/>
        <v>49</v>
      </c>
      <c r="K92" s="115">
        <f t="shared" si="14"/>
        <v>0</v>
      </c>
      <c r="L92" s="115">
        <f t="shared" si="14"/>
        <v>0</v>
      </c>
      <c r="M92" s="55">
        <f t="shared" si="10"/>
        <v>211</v>
      </c>
    </row>
    <row r="93" spans="3:13" ht="12">
      <c r="C93" s="51" t="s">
        <v>217</v>
      </c>
      <c r="D93" s="51" t="s">
        <v>218</v>
      </c>
      <c r="E93" s="117">
        <v>35</v>
      </c>
      <c r="F93" s="117">
        <v>19</v>
      </c>
      <c r="G93" s="117">
        <v>24</v>
      </c>
      <c r="H93" s="117">
        <v>35</v>
      </c>
      <c r="I93" s="117">
        <v>0</v>
      </c>
      <c r="J93" s="117">
        <v>49</v>
      </c>
      <c r="K93" s="114">
        <v>0</v>
      </c>
      <c r="L93" s="114">
        <v>0</v>
      </c>
      <c r="M93" s="56">
        <f t="shared" si="10"/>
        <v>162</v>
      </c>
    </row>
    <row r="94" spans="3:13" ht="12">
      <c r="C94" s="51" t="s">
        <v>219</v>
      </c>
      <c r="D94" s="51" t="s">
        <v>216</v>
      </c>
      <c r="E94" s="117">
        <v>17</v>
      </c>
      <c r="F94" s="117">
        <v>4</v>
      </c>
      <c r="G94" s="117">
        <v>11</v>
      </c>
      <c r="H94" s="117">
        <v>17</v>
      </c>
      <c r="I94" s="117">
        <v>0</v>
      </c>
      <c r="J94" s="117">
        <v>0</v>
      </c>
      <c r="K94" s="114">
        <v>0</v>
      </c>
      <c r="L94" s="114">
        <v>0</v>
      </c>
      <c r="M94" s="56">
        <f t="shared" si="10"/>
        <v>49</v>
      </c>
    </row>
    <row r="95" spans="2:13" ht="12">
      <c r="B95" s="54" t="s">
        <v>549</v>
      </c>
      <c r="C95" s="54"/>
      <c r="D95" s="54"/>
      <c r="E95" s="118">
        <f>SUM(E96:E99)</f>
        <v>10</v>
      </c>
      <c r="F95" s="118">
        <f aca="true" t="shared" si="15" ref="F95:L95">SUM(F96:F99)</f>
        <v>8</v>
      </c>
      <c r="G95" s="118">
        <f t="shared" si="15"/>
        <v>24</v>
      </c>
      <c r="H95" s="118">
        <f t="shared" si="15"/>
        <v>91</v>
      </c>
      <c r="I95" s="118">
        <f t="shared" si="15"/>
        <v>0</v>
      </c>
      <c r="J95" s="118">
        <f t="shared" si="15"/>
        <v>38</v>
      </c>
      <c r="K95" s="118">
        <f t="shared" si="15"/>
        <v>0</v>
      </c>
      <c r="L95" s="118">
        <f t="shared" si="15"/>
        <v>0</v>
      </c>
      <c r="M95" s="55">
        <f t="shared" si="10"/>
        <v>171</v>
      </c>
    </row>
    <row r="96" spans="3:13" ht="12">
      <c r="C96" s="51" t="s">
        <v>237</v>
      </c>
      <c r="D96" s="51" t="s">
        <v>238</v>
      </c>
      <c r="E96" s="117">
        <v>0</v>
      </c>
      <c r="F96" s="117">
        <v>0</v>
      </c>
      <c r="G96" s="117">
        <v>0</v>
      </c>
      <c r="H96" s="117">
        <v>0</v>
      </c>
      <c r="I96" s="117">
        <v>0</v>
      </c>
      <c r="J96" s="117">
        <v>28</v>
      </c>
      <c r="K96" s="114">
        <v>0</v>
      </c>
      <c r="L96" s="114">
        <v>0</v>
      </c>
      <c r="M96" s="56">
        <f t="shared" si="10"/>
        <v>28</v>
      </c>
    </row>
    <row r="97" spans="3:13" ht="12">
      <c r="C97" s="51" t="s">
        <v>239</v>
      </c>
      <c r="D97" s="51" t="s">
        <v>240</v>
      </c>
      <c r="E97" s="117">
        <v>0</v>
      </c>
      <c r="F97" s="117">
        <v>0</v>
      </c>
      <c r="G97" s="117">
        <v>0</v>
      </c>
      <c r="H97" s="117">
        <v>0</v>
      </c>
      <c r="I97" s="117">
        <v>0</v>
      </c>
      <c r="J97" s="117">
        <v>3</v>
      </c>
      <c r="K97" s="114">
        <v>0</v>
      </c>
      <c r="L97" s="114">
        <v>0</v>
      </c>
      <c r="M97" s="56">
        <f t="shared" si="10"/>
        <v>3</v>
      </c>
    </row>
    <row r="98" spans="3:13" ht="12">
      <c r="C98" s="51" t="s">
        <v>241</v>
      </c>
      <c r="D98" s="51" t="s">
        <v>242</v>
      </c>
      <c r="E98" s="117">
        <v>0</v>
      </c>
      <c r="F98" s="117">
        <v>0</v>
      </c>
      <c r="G98" s="117">
        <v>0</v>
      </c>
      <c r="H98" s="117">
        <v>0</v>
      </c>
      <c r="I98" s="117">
        <v>0</v>
      </c>
      <c r="J98" s="117">
        <v>7</v>
      </c>
      <c r="K98" s="114">
        <v>0</v>
      </c>
      <c r="L98" s="114">
        <v>0</v>
      </c>
      <c r="M98" s="56">
        <f t="shared" si="10"/>
        <v>7</v>
      </c>
    </row>
    <row r="99" spans="3:13" ht="12">
      <c r="C99" s="51" t="s">
        <v>243</v>
      </c>
      <c r="D99" s="51" t="s">
        <v>244</v>
      </c>
      <c r="E99" s="117">
        <v>10</v>
      </c>
      <c r="F99" s="117">
        <v>8</v>
      </c>
      <c r="G99" s="117">
        <v>24</v>
      </c>
      <c r="H99" s="117">
        <v>91</v>
      </c>
      <c r="I99" s="117">
        <v>0</v>
      </c>
      <c r="J99" s="117">
        <v>0</v>
      </c>
      <c r="K99" s="114">
        <v>0</v>
      </c>
      <c r="L99" s="114">
        <v>0</v>
      </c>
      <c r="M99" s="56">
        <f t="shared" si="10"/>
        <v>133</v>
      </c>
    </row>
    <row r="100" spans="2:13" ht="12">
      <c r="B100" s="54" t="s">
        <v>550</v>
      </c>
      <c r="C100" s="54"/>
      <c r="D100" s="54"/>
      <c r="E100" s="115">
        <f>SUM(E101:E108)</f>
        <v>158</v>
      </c>
      <c r="F100" s="115">
        <f aca="true" t="shared" si="16" ref="F100:L100">SUM(F101:F108)</f>
        <v>107</v>
      </c>
      <c r="G100" s="115">
        <f t="shared" si="16"/>
        <v>127</v>
      </c>
      <c r="H100" s="115">
        <f t="shared" si="16"/>
        <v>242</v>
      </c>
      <c r="I100" s="115">
        <f t="shared" si="16"/>
        <v>0</v>
      </c>
      <c r="J100" s="115">
        <f t="shared" si="16"/>
        <v>47</v>
      </c>
      <c r="K100" s="115">
        <f t="shared" si="16"/>
        <v>6</v>
      </c>
      <c r="L100" s="115">
        <f t="shared" si="16"/>
        <v>89</v>
      </c>
      <c r="M100" s="55">
        <f t="shared" si="10"/>
        <v>776</v>
      </c>
    </row>
    <row r="101" spans="3:13" ht="12">
      <c r="C101" s="51" t="s">
        <v>245</v>
      </c>
      <c r="D101" s="51" t="s">
        <v>246</v>
      </c>
      <c r="E101" s="117">
        <v>0</v>
      </c>
      <c r="F101" s="117">
        <v>0</v>
      </c>
      <c r="G101" s="117">
        <v>0</v>
      </c>
      <c r="H101" s="117">
        <v>0</v>
      </c>
      <c r="I101" s="117">
        <v>0</v>
      </c>
      <c r="J101" s="117">
        <v>0</v>
      </c>
      <c r="K101" s="117">
        <v>0</v>
      </c>
      <c r="L101" s="117">
        <v>89</v>
      </c>
      <c r="M101" s="56">
        <f t="shared" si="10"/>
        <v>89</v>
      </c>
    </row>
    <row r="102" spans="3:13" ht="12">
      <c r="C102" s="51" t="s">
        <v>247</v>
      </c>
      <c r="D102" s="51" t="s">
        <v>248</v>
      </c>
      <c r="E102" s="117">
        <v>0</v>
      </c>
      <c r="F102" s="117">
        <v>0</v>
      </c>
      <c r="G102" s="117">
        <v>0</v>
      </c>
      <c r="H102" s="117">
        <v>0</v>
      </c>
      <c r="I102" s="117">
        <v>0</v>
      </c>
      <c r="J102" s="117">
        <v>3</v>
      </c>
      <c r="K102" s="117">
        <v>0</v>
      </c>
      <c r="L102" s="117">
        <v>0</v>
      </c>
      <c r="M102" s="56">
        <f t="shared" si="10"/>
        <v>3</v>
      </c>
    </row>
    <row r="103" spans="3:13" ht="12">
      <c r="C103" s="51" t="s">
        <v>249</v>
      </c>
      <c r="D103" s="51" t="s">
        <v>250</v>
      </c>
      <c r="E103" s="117">
        <v>0</v>
      </c>
      <c r="F103" s="117">
        <v>0</v>
      </c>
      <c r="G103" s="117">
        <v>0</v>
      </c>
      <c r="H103" s="117">
        <v>0</v>
      </c>
      <c r="I103" s="117">
        <v>0</v>
      </c>
      <c r="J103" s="117">
        <v>1</v>
      </c>
      <c r="K103" s="117">
        <v>0</v>
      </c>
      <c r="L103" s="117">
        <v>0</v>
      </c>
      <c r="M103" s="56">
        <f t="shared" si="10"/>
        <v>1</v>
      </c>
    </row>
    <row r="104" spans="3:13" ht="12">
      <c r="C104" s="51" t="s">
        <v>251</v>
      </c>
      <c r="D104" s="51" t="s">
        <v>252</v>
      </c>
      <c r="E104" s="117">
        <v>0</v>
      </c>
      <c r="F104" s="117">
        <v>0</v>
      </c>
      <c r="G104" s="117">
        <v>0</v>
      </c>
      <c r="H104" s="117">
        <v>0</v>
      </c>
      <c r="I104" s="117">
        <v>0</v>
      </c>
      <c r="J104" s="117">
        <v>3</v>
      </c>
      <c r="K104" s="117">
        <v>0</v>
      </c>
      <c r="L104" s="117">
        <v>0</v>
      </c>
      <c r="M104" s="56">
        <f t="shared" si="10"/>
        <v>3</v>
      </c>
    </row>
    <row r="105" spans="3:13" ht="12">
      <c r="C105" s="51" t="s">
        <v>254</v>
      </c>
      <c r="D105" s="51" t="s">
        <v>255</v>
      </c>
      <c r="E105" s="117">
        <v>59</v>
      </c>
      <c r="F105" s="117">
        <v>43</v>
      </c>
      <c r="G105" s="117">
        <v>44</v>
      </c>
      <c r="H105" s="117">
        <v>74</v>
      </c>
      <c r="I105" s="117">
        <v>0</v>
      </c>
      <c r="J105" s="117">
        <v>40</v>
      </c>
      <c r="K105" s="117">
        <v>0</v>
      </c>
      <c r="L105" s="117">
        <v>0</v>
      </c>
      <c r="M105" s="56">
        <f t="shared" si="10"/>
        <v>260</v>
      </c>
    </row>
    <row r="106" spans="3:13" ht="12">
      <c r="C106" s="51" t="s">
        <v>256</v>
      </c>
      <c r="D106" s="51" t="s">
        <v>257</v>
      </c>
      <c r="E106" s="117">
        <v>7</v>
      </c>
      <c r="F106" s="117">
        <v>7</v>
      </c>
      <c r="G106" s="117">
        <v>9</v>
      </c>
      <c r="H106" s="117">
        <v>10</v>
      </c>
      <c r="I106" s="117">
        <v>0</v>
      </c>
      <c r="J106" s="117">
        <v>0</v>
      </c>
      <c r="K106" s="117">
        <v>0</v>
      </c>
      <c r="L106" s="117">
        <v>0</v>
      </c>
      <c r="M106" s="56">
        <f t="shared" si="10"/>
        <v>33</v>
      </c>
    </row>
    <row r="107" spans="3:13" ht="12">
      <c r="C107" s="51" t="s">
        <v>258</v>
      </c>
      <c r="D107" s="51" t="s">
        <v>216</v>
      </c>
      <c r="E107" s="117">
        <v>92</v>
      </c>
      <c r="F107" s="117">
        <v>57</v>
      </c>
      <c r="G107" s="117">
        <v>74</v>
      </c>
      <c r="H107" s="117">
        <v>158</v>
      </c>
      <c r="I107" s="117">
        <v>0</v>
      </c>
      <c r="J107" s="117">
        <v>0</v>
      </c>
      <c r="K107" s="117">
        <v>0</v>
      </c>
      <c r="L107" s="117">
        <v>0</v>
      </c>
      <c r="M107" s="56">
        <f t="shared" si="10"/>
        <v>381</v>
      </c>
    </row>
    <row r="108" spans="3:13" ht="12">
      <c r="C108" s="51" t="s">
        <v>253</v>
      </c>
      <c r="D108" s="51" t="s">
        <v>584</v>
      </c>
      <c r="E108" s="114">
        <v>0</v>
      </c>
      <c r="F108" s="114">
        <v>0</v>
      </c>
      <c r="G108" s="114">
        <v>0</v>
      </c>
      <c r="H108" s="114">
        <v>0</v>
      </c>
      <c r="I108" s="114">
        <v>0</v>
      </c>
      <c r="J108" s="114">
        <v>0</v>
      </c>
      <c r="K108" s="114">
        <v>6</v>
      </c>
      <c r="L108" s="114">
        <v>0</v>
      </c>
      <c r="M108" s="56">
        <f t="shared" si="10"/>
        <v>6</v>
      </c>
    </row>
    <row r="109" spans="2:13" ht="12">
      <c r="B109" s="119" t="s">
        <v>624</v>
      </c>
      <c r="C109" s="54"/>
      <c r="D109" s="54"/>
      <c r="E109" s="115">
        <f>SUM(E110:E116)</f>
        <v>33</v>
      </c>
      <c r="F109" s="115">
        <f aca="true" t="shared" si="17" ref="F109:L109">SUM(F110:F116)</f>
        <v>34</v>
      </c>
      <c r="G109" s="115">
        <f t="shared" si="17"/>
        <v>38</v>
      </c>
      <c r="H109" s="115">
        <f t="shared" si="17"/>
        <v>65</v>
      </c>
      <c r="I109" s="115">
        <f t="shared" si="17"/>
        <v>0</v>
      </c>
      <c r="J109" s="115">
        <f t="shared" si="17"/>
        <v>31</v>
      </c>
      <c r="K109" s="115">
        <f t="shared" si="17"/>
        <v>0</v>
      </c>
      <c r="L109" s="115">
        <f t="shared" si="17"/>
        <v>0</v>
      </c>
      <c r="M109" s="55">
        <f t="shared" si="10"/>
        <v>201</v>
      </c>
    </row>
    <row r="110" spans="3:13" ht="12">
      <c r="C110" s="51" t="s">
        <v>259</v>
      </c>
      <c r="D110" s="51" t="s">
        <v>260</v>
      </c>
      <c r="E110" s="117">
        <v>2</v>
      </c>
      <c r="F110" s="117">
        <v>2</v>
      </c>
      <c r="G110" s="117">
        <v>2</v>
      </c>
      <c r="H110" s="117">
        <v>1</v>
      </c>
      <c r="I110" s="117">
        <v>0</v>
      </c>
      <c r="J110" s="117">
        <v>0</v>
      </c>
      <c r="K110" s="114">
        <v>0</v>
      </c>
      <c r="L110" s="114">
        <v>0</v>
      </c>
      <c r="M110" s="56">
        <f t="shared" si="10"/>
        <v>7</v>
      </c>
    </row>
    <row r="111" spans="3:13" ht="12">
      <c r="C111" s="51" t="s">
        <v>261</v>
      </c>
      <c r="D111" s="51" t="s">
        <v>216</v>
      </c>
      <c r="E111" s="117">
        <v>4</v>
      </c>
      <c r="F111" s="117">
        <v>2</v>
      </c>
      <c r="G111" s="117">
        <v>7</v>
      </c>
      <c r="H111" s="117">
        <v>2</v>
      </c>
      <c r="I111" s="117">
        <v>0</v>
      </c>
      <c r="J111" s="117">
        <v>0</v>
      </c>
      <c r="K111" s="114">
        <v>0</v>
      </c>
      <c r="L111" s="114">
        <v>0</v>
      </c>
      <c r="M111" s="56">
        <f t="shared" si="10"/>
        <v>15</v>
      </c>
    </row>
    <row r="112" spans="3:13" ht="12">
      <c r="C112" s="51" t="s">
        <v>262</v>
      </c>
      <c r="D112" s="51" t="s">
        <v>263</v>
      </c>
      <c r="E112" s="117">
        <v>2</v>
      </c>
      <c r="F112" s="117">
        <v>2</v>
      </c>
      <c r="G112" s="117">
        <v>3</v>
      </c>
      <c r="H112" s="117">
        <v>2</v>
      </c>
      <c r="I112" s="117">
        <v>0</v>
      </c>
      <c r="J112" s="117">
        <v>0</v>
      </c>
      <c r="K112" s="114">
        <v>0</v>
      </c>
      <c r="L112" s="114">
        <v>0</v>
      </c>
      <c r="M112" s="56">
        <f t="shared" si="10"/>
        <v>9</v>
      </c>
    </row>
    <row r="113" spans="3:13" ht="12">
      <c r="C113" s="51" t="s">
        <v>264</v>
      </c>
      <c r="D113" s="51" t="s">
        <v>216</v>
      </c>
      <c r="E113" s="117">
        <v>2</v>
      </c>
      <c r="F113" s="117">
        <v>1</v>
      </c>
      <c r="G113" s="117">
        <v>1</v>
      </c>
      <c r="H113" s="117">
        <v>2</v>
      </c>
      <c r="I113" s="117">
        <v>0</v>
      </c>
      <c r="J113" s="117">
        <v>0</v>
      </c>
      <c r="K113" s="114">
        <v>0</v>
      </c>
      <c r="L113" s="114">
        <v>0</v>
      </c>
      <c r="M113" s="56">
        <f t="shared" si="10"/>
        <v>6</v>
      </c>
    </row>
    <row r="114" spans="3:13" ht="12">
      <c r="C114" s="51" t="s">
        <v>265</v>
      </c>
      <c r="D114" s="51" t="s">
        <v>266</v>
      </c>
      <c r="E114" s="117">
        <v>0</v>
      </c>
      <c r="F114" s="117">
        <v>0</v>
      </c>
      <c r="G114" s="117">
        <v>0</v>
      </c>
      <c r="H114" s="117">
        <v>0</v>
      </c>
      <c r="I114" s="117">
        <v>0</v>
      </c>
      <c r="J114" s="117">
        <v>31</v>
      </c>
      <c r="K114" s="114">
        <v>0</v>
      </c>
      <c r="L114" s="114">
        <v>0</v>
      </c>
      <c r="M114" s="56">
        <f t="shared" si="10"/>
        <v>31</v>
      </c>
    </row>
    <row r="115" spans="3:13" ht="12">
      <c r="C115" s="51" t="s">
        <v>267</v>
      </c>
      <c r="D115" s="51" t="s">
        <v>268</v>
      </c>
      <c r="E115" s="117">
        <v>9</v>
      </c>
      <c r="F115" s="117">
        <v>15</v>
      </c>
      <c r="G115" s="117">
        <v>9</v>
      </c>
      <c r="H115" s="117">
        <v>25</v>
      </c>
      <c r="I115" s="117">
        <v>0</v>
      </c>
      <c r="J115" s="117">
        <v>0</v>
      </c>
      <c r="K115" s="114">
        <v>0</v>
      </c>
      <c r="L115" s="114">
        <v>0</v>
      </c>
      <c r="M115" s="56">
        <f t="shared" si="10"/>
        <v>58</v>
      </c>
    </row>
    <row r="116" spans="3:13" ht="12">
      <c r="C116" s="51" t="s">
        <v>269</v>
      </c>
      <c r="D116" s="51" t="s">
        <v>216</v>
      </c>
      <c r="E116" s="117">
        <v>14</v>
      </c>
      <c r="F116" s="117">
        <v>12</v>
      </c>
      <c r="G116" s="117">
        <v>16</v>
      </c>
      <c r="H116" s="117">
        <v>33</v>
      </c>
      <c r="I116" s="117">
        <v>0</v>
      </c>
      <c r="J116" s="117">
        <v>0</v>
      </c>
      <c r="K116" s="114">
        <v>0</v>
      </c>
      <c r="L116" s="114">
        <v>0</v>
      </c>
      <c r="M116" s="56">
        <f t="shared" si="10"/>
        <v>75</v>
      </c>
    </row>
    <row r="117" spans="2:13" ht="12">
      <c r="B117" s="54" t="s">
        <v>551</v>
      </c>
      <c r="C117" s="54"/>
      <c r="D117" s="54"/>
      <c r="E117" s="115">
        <f>SUM(E118:E122)</f>
        <v>15</v>
      </c>
      <c r="F117" s="115">
        <f aca="true" t="shared" si="18" ref="F117:L117">SUM(F118:F122)</f>
        <v>16</v>
      </c>
      <c r="G117" s="115">
        <f t="shared" si="18"/>
        <v>23</v>
      </c>
      <c r="H117" s="115">
        <f t="shared" si="18"/>
        <v>59</v>
      </c>
      <c r="I117" s="115">
        <f t="shared" si="18"/>
        <v>0</v>
      </c>
      <c r="J117" s="115">
        <f t="shared" si="18"/>
        <v>18</v>
      </c>
      <c r="K117" s="115">
        <f t="shared" si="18"/>
        <v>0</v>
      </c>
      <c r="L117" s="115">
        <f t="shared" si="18"/>
        <v>0</v>
      </c>
      <c r="M117" s="55">
        <f t="shared" si="10"/>
        <v>131</v>
      </c>
    </row>
    <row r="118" spans="3:13" ht="12">
      <c r="C118" s="51" t="s">
        <v>270</v>
      </c>
      <c r="D118" s="51" t="s">
        <v>271</v>
      </c>
      <c r="E118" s="117">
        <v>7</v>
      </c>
      <c r="F118" s="117">
        <v>7</v>
      </c>
      <c r="G118" s="117">
        <v>9</v>
      </c>
      <c r="H118" s="117">
        <v>17</v>
      </c>
      <c r="I118" s="117">
        <v>0</v>
      </c>
      <c r="J118" s="117">
        <v>0</v>
      </c>
      <c r="K118" s="114">
        <v>0</v>
      </c>
      <c r="L118" s="114">
        <v>0</v>
      </c>
      <c r="M118" s="56">
        <f t="shared" si="10"/>
        <v>40</v>
      </c>
    </row>
    <row r="119" spans="3:13" ht="12">
      <c r="C119" s="60" t="s">
        <v>625</v>
      </c>
      <c r="D119" s="60" t="s">
        <v>626</v>
      </c>
      <c r="E119" s="117">
        <v>2</v>
      </c>
      <c r="F119" s="117">
        <v>3</v>
      </c>
      <c r="G119" s="117">
        <v>0</v>
      </c>
      <c r="H119" s="117">
        <v>4</v>
      </c>
      <c r="I119" s="117">
        <v>0</v>
      </c>
      <c r="J119" s="117">
        <v>0</v>
      </c>
      <c r="K119" s="114">
        <v>0</v>
      </c>
      <c r="L119" s="114">
        <v>0</v>
      </c>
      <c r="M119" s="56">
        <f t="shared" si="10"/>
        <v>9</v>
      </c>
    </row>
    <row r="120" spans="3:13" ht="12">
      <c r="C120" s="51" t="s">
        <v>272</v>
      </c>
      <c r="D120" s="51" t="s">
        <v>273</v>
      </c>
      <c r="E120" s="117">
        <v>4</v>
      </c>
      <c r="F120" s="117">
        <v>5</v>
      </c>
      <c r="G120" s="117">
        <v>8</v>
      </c>
      <c r="H120" s="117">
        <v>26</v>
      </c>
      <c r="I120" s="117">
        <v>0</v>
      </c>
      <c r="J120" s="117">
        <v>0</v>
      </c>
      <c r="K120" s="114">
        <v>0</v>
      </c>
      <c r="L120" s="114">
        <v>0</v>
      </c>
      <c r="M120" s="56">
        <f t="shared" si="10"/>
        <v>43</v>
      </c>
    </row>
    <row r="121" spans="3:13" ht="12">
      <c r="C121" s="51" t="s">
        <v>274</v>
      </c>
      <c r="D121" s="51" t="s">
        <v>216</v>
      </c>
      <c r="E121" s="117">
        <v>2</v>
      </c>
      <c r="F121" s="117">
        <v>1</v>
      </c>
      <c r="G121" s="117">
        <v>6</v>
      </c>
      <c r="H121" s="117">
        <v>12</v>
      </c>
      <c r="I121" s="117">
        <v>0</v>
      </c>
      <c r="J121" s="117">
        <v>0</v>
      </c>
      <c r="K121" s="114">
        <v>0</v>
      </c>
      <c r="L121" s="114">
        <v>0</v>
      </c>
      <c r="M121" s="56">
        <f t="shared" si="10"/>
        <v>21</v>
      </c>
    </row>
    <row r="122" spans="3:13" ht="12">
      <c r="C122" s="51" t="s">
        <v>275</v>
      </c>
      <c r="D122" s="51" t="s">
        <v>276</v>
      </c>
      <c r="E122" s="117">
        <v>0</v>
      </c>
      <c r="F122" s="117">
        <v>0</v>
      </c>
      <c r="G122" s="117">
        <v>0</v>
      </c>
      <c r="H122" s="117">
        <v>0</v>
      </c>
      <c r="I122" s="117">
        <v>0</v>
      </c>
      <c r="J122" s="117">
        <v>18</v>
      </c>
      <c r="K122" s="114">
        <v>0</v>
      </c>
      <c r="L122" s="114">
        <v>0</v>
      </c>
      <c r="M122" s="56">
        <f t="shared" si="10"/>
        <v>18</v>
      </c>
    </row>
    <row r="123" spans="2:13" ht="12">
      <c r="B123" s="54" t="s">
        <v>552</v>
      </c>
      <c r="C123" s="54"/>
      <c r="D123" s="54"/>
      <c r="E123" s="115">
        <f>SUM(E124:E127)</f>
        <v>107</v>
      </c>
      <c r="F123" s="115">
        <f aca="true" t="shared" si="19" ref="F123:L123">SUM(F124:F127)</f>
        <v>85</v>
      </c>
      <c r="G123" s="115">
        <f t="shared" si="19"/>
        <v>128</v>
      </c>
      <c r="H123" s="115">
        <f t="shared" si="19"/>
        <v>257</v>
      </c>
      <c r="I123" s="115">
        <f t="shared" si="19"/>
        <v>0</v>
      </c>
      <c r="J123" s="115">
        <f t="shared" si="19"/>
        <v>47</v>
      </c>
      <c r="K123" s="115">
        <f t="shared" si="19"/>
        <v>0</v>
      </c>
      <c r="L123" s="115">
        <f t="shared" si="19"/>
        <v>0</v>
      </c>
      <c r="M123" s="55">
        <f t="shared" si="10"/>
        <v>624</v>
      </c>
    </row>
    <row r="124" spans="3:13" ht="12">
      <c r="C124" s="51" t="s">
        <v>277</v>
      </c>
      <c r="D124" s="51" t="s">
        <v>278</v>
      </c>
      <c r="E124" s="117">
        <v>20</v>
      </c>
      <c r="F124" s="117">
        <v>17</v>
      </c>
      <c r="G124" s="117">
        <v>20</v>
      </c>
      <c r="H124" s="117">
        <v>58</v>
      </c>
      <c r="I124" s="117">
        <v>0</v>
      </c>
      <c r="J124" s="117">
        <v>0</v>
      </c>
      <c r="K124" s="114">
        <v>0</v>
      </c>
      <c r="L124" s="114">
        <v>0</v>
      </c>
      <c r="M124" s="56">
        <f t="shared" si="10"/>
        <v>115</v>
      </c>
    </row>
    <row r="125" spans="3:13" ht="12">
      <c r="C125" s="51" t="s">
        <v>279</v>
      </c>
      <c r="D125" s="51" t="s">
        <v>216</v>
      </c>
      <c r="E125" s="117">
        <v>0</v>
      </c>
      <c r="F125" s="117">
        <v>0</v>
      </c>
      <c r="G125" s="117">
        <v>0</v>
      </c>
      <c r="H125" s="117">
        <v>1</v>
      </c>
      <c r="I125" s="117">
        <v>0</v>
      </c>
      <c r="J125" s="117">
        <v>0</v>
      </c>
      <c r="K125" s="114">
        <v>0</v>
      </c>
      <c r="L125" s="114">
        <v>0</v>
      </c>
      <c r="M125" s="56">
        <f t="shared" si="10"/>
        <v>1</v>
      </c>
    </row>
    <row r="126" spans="3:13" ht="12">
      <c r="C126" s="51" t="s">
        <v>280</v>
      </c>
      <c r="D126" s="51" t="s">
        <v>281</v>
      </c>
      <c r="E126" s="117">
        <v>24</v>
      </c>
      <c r="F126" s="117">
        <v>17</v>
      </c>
      <c r="G126" s="117">
        <v>21</v>
      </c>
      <c r="H126" s="117">
        <v>51</v>
      </c>
      <c r="I126" s="117">
        <v>0</v>
      </c>
      <c r="J126" s="117">
        <v>47</v>
      </c>
      <c r="K126" s="114">
        <v>0</v>
      </c>
      <c r="L126" s="114">
        <v>0</v>
      </c>
      <c r="M126" s="56">
        <f t="shared" si="10"/>
        <v>160</v>
      </c>
    </row>
    <row r="127" spans="3:13" ht="12">
      <c r="C127" s="51" t="s">
        <v>282</v>
      </c>
      <c r="D127" s="51" t="s">
        <v>216</v>
      </c>
      <c r="E127" s="117">
        <v>63</v>
      </c>
      <c r="F127" s="117">
        <v>51</v>
      </c>
      <c r="G127" s="117">
        <v>87</v>
      </c>
      <c r="H127" s="117">
        <v>147</v>
      </c>
      <c r="I127" s="117">
        <v>0</v>
      </c>
      <c r="J127" s="117">
        <v>0</v>
      </c>
      <c r="K127" s="114">
        <v>0</v>
      </c>
      <c r="L127" s="114">
        <v>0</v>
      </c>
      <c r="M127" s="56">
        <f t="shared" si="10"/>
        <v>348</v>
      </c>
    </row>
    <row r="128" spans="2:13" ht="12">
      <c r="B128" s="54" t="s">
        <v>553</v>
      </c>
      <c r="C128" s="54"/>
      <c r="D128" s="54"/>
      <c r="E128" s="115">
        <f>SUM(E129:E134)</f>
        <v>126</v>
      </c>
      <c r="F128" s="115">
        <f aca="true" t="shared" si="20" ref="F128:L128">SUM(F129:F134)</f>
        <v>74</v>
      </c>
      <c r="G128" s="115">
        <f t="shared" si="20"/>
        <v>95</v>
      </c>
      <c r="H128" s="115">
        <f t="shared" si="20"/>
        <v>131</v>
      </c>
      <c r="I128" s="115">
        <f t="shared" si="20"/>
        <v>0</v>
      </c>
      <c r="J128" s="115">
        <f t="shared" si="20"/>
        <v>49</v>
      </c>
      <c r="K128" s="115">
        <f t="shared" si="20"/>
        <v>0</v>
      </c>
      <c r="L128" s="115">
        <f t="shared" si="20"/>
        <v>22</v>
      </c>
      <c r="M128" s="55">
        <f t="shared" si="10"/>
        <v>497</v>
      </c>
    </row>
    <row r="129" spans="3:13" ht="12">
      <c r="C129" s="51" t="s">
        <v>283</v>
      </c>
      <c r="D129" s="51" t="s">
        <v>284</v>
      </c>
      <c r="E129" s="117">
        <v>0</v>
      </c>
      <c r="F129" s="117">
        <v>0</v>
      </c>
      <c r="G129" s="117">
        <v>0</v>
      </c>
      <c r="H129" s="117">
        <v>0</v>
      </c>
      <c r="I129" s="117">
        <v>0</v>
      </c>
      <c r="J129" s="117">
        <v>0</v>
      </c>
      <c r="K129" s="117">
        <v>0</v>
      </c>
      <c r="L129" s="117">
        <v>22</v>
      </c>
      <c r="M129" s="56">
        <f t="shared" si="10"/>
        <v>22</v>
      </c>
    </row>
    <row r="130" spans="3:13" ht="12">
      <c r="C130" s="51" t="s">
        <v>285</v>
      </c>
      <c r="D130" s="51" t="s">
        <v>286</v>
      </c>
      <c r="E130" s="117">
        <v>25</v>
      </c>
      <c r="F130" s="117">
        <v>10</v>
      </c>
      <c r="G130" s="117">
        <v>6</v>
      </c>
      <c r="H130" s="117">
        <v>23</v>
      </c>
      <c r="I130" s="117">
        <v>0</v>
      </c>
      <c r="J130" s="117">
        <v>37</v>
      </c>
      <c r="K130" s="117">
        <v>0</v>
      </c>
      <c r="L130" s="117">
        <v>0</v>
      </c>
      <c r="M130" s="56">
        <f t="shared" si="10"/>
        <v>101</v>
      </c>
    </row>
    <row r="131" spans="3:13" ht="12">
      <c r="C131" s="51" t="s">
        <v>287</v>
      </c>
      <c r="D131" s="51" t="s">
        <v>288</v>
      </c>
      <c r="E131" s="117">
        <v>33</v>
      </c>
      <c r="F131" s="117">
        <v>17</v>
      </c>
      <c r="G131" s="117">
        <v>23</v>
      </c>
      <c r="H131" s="117">
        <v>18</v>
      </c>
      <c r="I131" s="117">
        <v>0</v>
      </c>
      <c r="J131" s="117">
        <v>0</v>
      </c>
      <c r="K131" s="117">
        <v>0</v>
      </c>
      <c r="L131" s="117">
        <v>0</v>
      </c>
      <c r="M131" s="56">
        <f t="shared" si="10"/>
        <v>91</v>
      </c>
    </row>
    <row r="132" spans="3:13" ht="12">
      <c r="C132" s="51" t="s">
        <v>554</v>
      </c>
      <c r="D132" s="51" t="s">
        <v>555</v>
      </c>
      <c r="E132" s="117">
        <v>2</v>
      </c>
      <c r="F132" s="117">
        <v>2</v>
      </c>
      <c r="G132" s="117">
        <v>1</v>
      </c>
      <c r="H132" s="117">
        <v>3</v>
      </c>
      <c r="I132" s="117">
        <v>0</v>
      </c>
      <c r="J132" s="117">
        <v>0</v>
      </c>
      <c r="K132" s="117">
        <v>0</v>
      </c>
      <c r="L132" s="117">
        <v>0</v>
      </c>
      <c r="M132" s="56">
        <f t="shared" si="10"/>
        <v>8</v>
      </c>
    </row>
    <row r="133" spans="3:13" ht="12">
      <c r="C133" s="51" t="s">
        <v>289</v>
      </c>
      <c r="D133" s="51" t="s">
        <v>216</v>
      </c>
      <c r="E133" s="117">
        <v>66</v>
      </c>
      <c r="F133" s="117">
        <v>45</v>
      </c>
      <c r="G133" s="117">
        <v>65</v>
      </c>
      <c r="H133" s="117">
        <v>87</v>
      </c>
      <c r="I133" s="117">
        <v>0</v>
      </c>
      <c r="J133" s="117">
        <v>0</v>
      </c>
      <c r="K133" s="117">
        <v>0</v>
      </c>
      <c r="L133" s="117">
        <v>0</v>
      </c>
      <c r="M133" s="56">
        <f t="shared" si="10"/>
        <v>263</v>
      </c>
    </row>
    <row r="134" spans="3:13" ht="12">
      <c r="C134" s="51" t="s">
        <v>290</v>
      </c>
      <c r="D134" s="51" t="s">
        <v>291</v>
      </c>
      <c r="E134" s="117">
        <v>0</v>
      </c>
      <c r="F134" s="117">
        <v>0</v>
      </c>
      <c r="G134" s="117">
        <v>0</v>
      </c>
      <c r="H134" s="117">
        <v>0</v>
      </c>
      <c r="I134" s="117">
        <v>0</v>
      </c>
      <c r="J134" s="117">
        <v>12</v>
      </c>
      <c r="K134" s="117">
        <v>0</v>
      </c>
      <c r="L134" s="117">
        <v>0</v>
      </c>
      <c r="M134" s="56">
        <f t="shared" si="10"/>
        <v>12</v>
      </c>
    </row>
    <row r="135" spans="2:13" ht="12">
      <c r="B135" s="54" t="s">
        <v>556</v>
      </c>
      <c r="C135" s="54"/>
      <c r="D135" s="54"/>
      <c r="E135" s="115">
        <f>E136</f>
        <v>5</v>
      </c>
      <c r="F135" s="115">
        <f aca="true" t="shared" si="21" ref="F135:L135">F136</f>
        <v>9</v>
      </c>
      <c r="G135" s="115">
        <f t="shared" si="21"/>
        <v>15</v>
      </c>
      <c r="H135" s="115">
        <f t="shared" si="21"/>
        <v>25</v>
      </c>
      <c r="I135" s="115">
        <f t="shared" si="21"/>
        <v>0</v>
      </c>
      <c r="J135" s="115">
        <f t="shared" si="21"/>
        <v>0</v>
      </c>
      <c r="K135" s="115">
        <f t="shared" si="21"/>
        <v>0</v>
      </c>
      <c r="L135" s="115">
        <f t="shared" si="21"/>
        <v>0</v>
      </c>
      <c r="M135" s="55">
        <f t="shared" si="10"/>
        <v>54</v>
      </c>
    </row>
    <row r="136" spans="3:13" ht="12">
      <c r="C136" s="51" t="s">
        <v>292</v>
      </c>
      <c r="D136" s="51" t="s">
        <v>293</v>
      </c>
      <c r="E136" s="117">
        <v>5</v>
      </c>
      <c r="F136" s="117">
        <v>9</v>
      </c>
      <c r="G136" s="117">
        <v>15</v>
      </c>
      <c r="H136" s="117">
        <v>25</v>
      </c>
      <c r="I136" s="114">
        <v>0</v>
      </c>
      <c r="J136" s="114">
        <v>0</v>
      </c>
      <c r="K136" s="114">
        <v>0</v>
      </c>
      <c r="L136" s="114">
        <v>0</v>
      </c>
      <c r="M136" s="56">
        <f t="shared" si="10"/>
        <v>54</v>
      </c>
    </row>
    <row r="137" spans="2:13" ht="12">
      <c r="B137" s="54" t="s">
        <v>557</v>
      </c>
      <c r="C137" s="54"/>
      <c r="D137" s="54"/>
      <c r="E137" s="115">
        <f>SUM(E138:E141)</f>
        <v>38</v>
      </c>
      <c r="F137" s="115">
        <f aca="true" t="shared" si="22" ref="F137:L137">SUM(F138:F141)</f>
        <v>26</v>
      </c>
      <c r="G137" s="115">
        <f t="shared" si="22"/>
        <v>32</v>
      </c>
      <c r="H137" s="115">
        <f t="shared" si="22"/>
        <v>26</v>
      </c>
      <c r="I137" s="115">
        <f t="shared" si="22"/>
        <v>0</v>
      </c>
      <c r="J137" s="115">
        <f t="shared" si="22"/>
        <v>0</v>
      </c>
      <c r="K137" s="115">
        <f t="shared" si="22"/>
        <v>0</v>
      </c>
      <c r="L137" s="115">
        <f t="shared" si="22"/>
        <v>0</v>
      </c>
      <c r="M137" s="55">
        <f t="shared" si="10"/>
        <v>122</v>
      </c>
    </row>
    <row r="138" spans="3:13" ht="12">
      <c r="C138" s="51" t="s">
        <v>294</v>
      </c>
      <c r="D138" s="51" t="s">
        <v>295</v>
      </c>
      <c r="E138" s="117">
        <v>18</v>
      </c>
      <c r="F138" s="117">
        <v>6</v>
      </c>
      <c r="G138" s="117">
        <v>5</v>
      </c>
      <c r="H138" s="117">
        <v>3</v>
      </c>
      <c r="I138" s="114">
        <v>0</v>
      </c>
      <c r="J138" s="114">
        <v>0</v>
      </c>
      <c r="K138" s="114">
        <v>0</v>
      </c>
      <c r="L138" s="114">
        <v>0</v>
      </c>
      <c r="M138" s="56">
        <f t="shared" si="10"/>
        <v>32</v>
      </c>
    </row>
    <row r="139" spans="3:13" ht="12">
      <c r="C139" s="51" t="s">
        <v>296</v>
      </c>
      <c r="D139" s="51" t="s">
        <v>297</v>
      </c>
      <c r="E139" s="117">
        <v>2</v>
      </c>
      <c r="F139" s="117">
        <v>0</v>
      </c>
      <c r="G139" s="117">
        <v>1</v>
      </c>
      <c r="H139" s="117">
        <v>7</v>
      </c>
      <c r="I139" s="114">
        <v>0</v>
      </c>
      <c r="J139" s="114">
        <v>0</v>
      </c>
      <c r="K139" s="114">
        <v>0</v>
      </c>
      <c r="L139" s="114">
        <v>0</v>
      </c>
      <c r="M139" s="56">
        <f t="shared" si="10"/>
        <v>10</v>
      </c>
    </row>
    <row r="140" spans="3:13" ht="12">
      <c r="C140" s="51" t="s">
        <v>298</v>
      </c>
      <c r="D140" s="51" t="s">
        <v>299</v>
      </c>
      <c r="E140" s="117">
        <v>17</v>
      </c>
      <c r="F140" s="117">
        <v>13</v>
      </c>
      <c r="G140" s="117">
        <v>14</v>
      </c>
      <c r="H140" s="117">
        <v>5</v>
      </c>
      <c r="I140" s="114">
        <v>0</v>
      </c>
      <c r="J140" s="114">
        <v>0</v>
      </c>
      <c r="K140" s="114">
        <v>0</v>
      </c>
      <c r="L140" s="114">
        <v>0</v>
      </c>
      <c r="M140" s="56">
        <f t="shared" si="10"/>
        <v>49</v>
      </c>
    </row>
    <row r="141" spans="3:13" ht="12">
      <c r="C141" s="51" t="s">
        <v>300</v>
      </c>
      <c r="D141" s="51" t="s">
        <v>216</v>
      </c>
      <c r="E141" s="117">
        <v>1</v>
      </c>
      <c r="F141" s="117">
        <v>7</v>
      </c>
      <c r="G141" s="117">
        <v>12</v>
      </c>
      <c r="H141" s="117">
        <v>11</v>
      </c>
      <c r="I141" s="114">
        <v>0</v>
      </c>
      <c r="J141" s="114">
        <v>0</v>
      </c>
      <c r="K141" s="114">
        <v>0</v>
      </c>
      <c r="L141" s="114">
        <v>0</v>
      </c>
      <c r="M141" s="56">
        <f aca="true" t="shared" si="23" ref="M141:M205">SUM(E141:L141)</f>
        <v>31</v>
      </c>
    </row>
    <row r="142" spans="2:13" ht="12">
      <c r="B142" s="54" t="s">
        <v>558</v>
      </c>
      <c r="C142" s="54"/>
      <c r="D142" s="54"/>
      <c r="E142" s="115">
        <f>SUM(E143:E148)</f>
        <v>56</v>
      </c>
      <c r="F142" s="115">
        <f aca="true" t="shared" si="24" ref="F142:L142">SUM(F143:F148)</f>
        <v>57</v>
      </c>
      <c r="G142" s="115">
        <f t="shared" si="24"/>
        <v>100</v>
      </c>
      <c r="H142" s="115">
        <f t="shared" si="24"/>
        <v>131</v>
      </c>
      <c r="I142" s="115">
        <f t="shared" si="24"/>
        <v>0</v>
      </c>
      <c r="J142" s="115">
        <f t="shared" si="24"/>
        <v>36</v>
      </c>
      <c r="K142" s="115">
        <f t="shared" si="24"/>
        <v>0</v>
      </c>
      <c r="L142" s="115">
        <f t="shared" si="24"/>
        <v>0</v>
      </c>
      <c r="M142" s="55">
        <f t="shared" si="23"/>
        <v>380</v>
      </c>
    </row>
    <row r="143" spans="3:13" ht="12">
      <c r="C143" s="51" t="s">
        <v>301</v>
      </c>
      <c r="D143" s="51" t="s">
        <v>302</v>
      </c>
      <c r="E143" s="117">
        <v>45</v>
      </c>
      <c r="F143" s="117">
        <v>51</v>
      </c>
      <c r="G143" s="117">
        <v>87</v>
      </c>
      <c r="H143" s="117">
        <v>119</v>
      </c>
      <c r="I143" s="117">
        <v>0</v>
      </c>
      <c r="J143" s="117">
        <v>12</v>
      </c>
      <c r="K143" s="114">
        <v>0</v>
      </c>
      <c r="L143" s="114">
        <v>0</v>
      </c>
      <c r="M143" s="56">
        <f t="shared" si="23"/>
        <v>314</v>
      </c>
    </row>
    <row r="144" spans="3:13" ht="12">
      <c r="C144" s="51" t="s">
        <v>303</v>
      </c>
      <c r="D144" s="51" t="s">
        <v>304</v>
      </c>
      <c r="E144" s="117">
        <v>1</v>
      </c>
      <c r="F144" s="117">
        <v>2</v>
      </c>
      <c r="G144" s="117">
        <v>2</v>
      </c>
      <c r="H144" s="117">
        <v>4</v>
      </c>
      <c r="I144" s="117">
        <v>0</v>
      </c>
      <c r="J144" s="117">
        <v>4</v>
      </c>
      <c r="K144" s="114">
        <v>0</v>
      </c>
      <c r="L144" s="114">
        <v>0</v>
      </c>
      <c r="M144" s="56">
        <f t="shared" si="23"/>
        <v>13</v>
      </c>
    </row>
    <row r="145" spans="3:13" ht="12">
      <c r="C145" s="51" t="s">
        <v>305</v>
      </c>
      <c r="D145" s="51" t="s">
        <v>306</v>
      </c>
      <c r="E145" s="117">
        <v>0</v>
      </c>
      <c r="F145" s="117">
        <v>0</v>
      </c>
      <c r="G145" s="117">
        <v>0</v>
      </c>
      <c r="H145" s="117">
        <v>0</v>
      </c>
      <c r="I145" s="117">
        <v>0</v>
      </c>
      <c r="J145" s="117">
        <v>9</v>
      </c>
      <c r="K145" s="114">
        <v>0</v>
      </c>
      <c r="L145" s="114">
        <v>0</v>
      </c>
      <c r="M145" s="56">
        <f t="shared" si="23"/>
        <v>9</v>
      </c>
    </row>
    <row r="146" spans="3:13" ht="12">
      <c r="C146" s="51" t="s">
        <v>307</v>
      </c>
      <c r="D146" s="51" t="s">
        <v>308</v>
      </c>
      <c r="E146" s="117">
        <v>0</v>
      </c>
      <c r="F146" s="117">
        <v>0</v>
      </c>
      <c r="G146" s="117">
        <v>0</v>
      </c>
      <c r="H146" s="117">
        <v>0</v>
      </c>
      <c r="I146" s="117">
        <v>0</v>
      </c>
      <c r="J146" s="117">
        <v>11</v>
      </c>
      <c r="K146" s="114">
        <v>0</v>
      </c>
      <c r="L146" s="114">
        <v>0</v>
      </c>
      <c r="M146" s="56">
        <f t="shared" si="23"/>
        <v>11</v>
      </c>
    </row>
    <row r="147" spans="3:13" ht="12">
      <c r="C147" s="51" t="s">
        <v>309</v>
      </c>
      <c r="D147" s="51" t="s">
        <v>310</v>
      </c>
      <c r="E147" s="117">
        <v>6</v>
      </c>
      <c r="F147" s="117">
        <v>3</v>
      </c>
      <c r="G147" s="117">
        <v>5</v>
      </c>
      <c r="H147" s="117">
        <v>8</v>
      </c>
      <c r="I147" s="117">
        <v>0</v>
      </c>
      <c r="J147" s="117">
        <v>0</v>
      </c>
      <c r="K147" s="114">
        <v>0</v>
      </c>
      <c r="L147" s="114">
        <v>0</v>
      </c>
      <c r="M147" s="56">
        <f t="shared" si="23"/>
        <v>22</v>
      </c>
    </row>
    <row r="148" spans="3:13" ht="12">
      <c r="C148" s="51" t="s">
        <v>559</v>
      </c>
      <c r="D148" s="51" t="s">
        <v>560</v>
      </c>
      <c r="E148" s="117">
        <v>4</v>
      </c>
      <c r="F148" s="117">
        <v>1</v>
      </c>
      <c r="G148" s="117">
        <v>6</v>
      </c>
      <c r="H148" s="117">
        <v>0</v>
      </c>
      <c r="I148" s="117">
        <v>0</v>
      </c>
      <c r="J148" s="117">
        <v>0</v>
      </c>
      <c r="K148" s="114">
        <v>0</v>
      </c>
      <c r="L148" s="114">
        <v>0</v>
      </c>
      <c r="M148" s="56">
        <f t="shared" si="23"/>
        <v>11</v>
      </c>
    </row>
    <row r="149" spans="2:13" ht="12">
      <c r="B149" s="54" t="s">
        <v>77</v>
      </c>
      <c r="C149" s="54"/>
      <c r="D149" s="54"/>
      <c r="E149" s="115">
        <f>SUM(E150:E156)</f>
        <v>145</v>
      </c>
      <c r="F149" s="115">
        <f aca="true" t="shared" si="25" ref="F149:L149">SUM(F150:F156)</f>
        <v>83</v>
      </c>
      <c r="G149" s="115">
        <f t="shared" si="25"/>
        <v>117</v>
      </c>
      <c r="H149" s="115">
        <f t="shared" si="25"/>
        <v>152</v>
      </c>
      <c r="I149" s="115">
        <f t="shared" si="25"/>
        <v>0</v>
      </c>
      <c r="J149" s="115">
        <f t="shared" si="25"/>
        <v>73</v>
      </c>
      <c r="K149" s="115">
        <f t="shared" si="25"/>
        <v>21</v>
      </c>
      <c r="L149" s="115">
        <f t="shared" si="25"/>
        <v>43</v>
      </c>
      <c r="M149" s="55">
        <f t="shared" si="23"/>
        <v>634</v>
      </c>
    </row>
    <row r="150" spans="3:13" ht="12">
      <c r="C150" s="51" t="s">
        <v>311</v>
      </c>
      <c r="D150" s="51" t="s">
        <v>312</v>
      </c>
      <c r="E150" s="117">
        <v>0</v>
      </c>
      <c r="F150" s="117">
        <v>0</v>
      </c>
      <c r="G150" s="117">
        <v>0</v>
      </c>
      <c r="H150" s="117">
        <v>0</v>
      </c>
      <c r="I150" s="117">
        <v>0</v>
      </c>
      <c r="J150" s="117">
        <v>23</v>
      </c>
      <c r="K150" s="117">
        <v>0</v>
      </c>
      <c r="L150" s="117">
        <v>0</v>
      </c>
      <c r="M150" s="56">
        <f t="shared" si="23"/>
        <v>23</v>
      </c>
    </row>
    <row r="151" spans="3:13" ht="12">
      <c r="C151" s="51" t="s">
        <v>313</v>
      </c>
      <c r="D151" s="51" t="s">
        <v>314</v>
      </c>
      <c r="E151" s="117">
        <v>145</v>
      </c>
      <c r="F151" s="117">
        <v>83</v>
      </c>
      <c r="G151" s="117">
        <v>117</v>
      </c>
      <c r="H151" s="117">
        <v>152</v>
      </c>
      <c r="I151" s="117">
        <v>0</v>
      </c>
      <c r="J151" s="117">
        <v>0</v>
      </c>
      <c r="K151" s="117">
        <v>0</v>
      </c>
      <c r="L151" s="117">
        <v>0</v>
      </c>
      <c r="M151" s="56">
        <f t="shared" si="23"/>
        <v>497</v>
      </c>
    </row>
    <row r="152" spans="3:13" ht="12">
      <c r="C152" s="51" t="s">
        <v>315</v>
      </c>
      <c r="D152" s="51" t="s">
        <v>316</v>
      </c>
      <c r="E152" s="117">
        <v>0</v>
      </c>
      <c r="F152" s="117">
        <v>0</v>
      </c>
      <c r="G152" s="117">
        <v>0</v>
      </c>
      <c r="H152" s="117">
        <v>0</v>
      </c>
      <c r="I152" s="117">
        <v>0</v>
      </c>
      <c r="J152" s="117">
        <v>10</v>
      </c>
      <c r="K152" s="117">
        <v>0</v>
      </c>
      <c r="L152" s="117">
        <v>0</v>
      </c>
      <c r="M152" s="56">
        <f t="shared" si="23"/>
        <v>10</v>
      </c>
    </row>
    <row r="153" spans="3:13" ht="12">
      <c r="C153" s="51" t="s">
        <v>317</v>
      </c>
      <c r="D153" s="51" t="s">
        <v>318</v>
      </c>
      <c r="E153" s="117">
        <v>0</v>
      </c>
      <c r="F153" s="117">
        <v>0</v>
      </c>
      <c r="G153" s="117">
        <v>0</v>
      </c>
      <c r="H153" s="117">
        <v>0</v>
      </c>
      <c r="I153" s="117">
        <v>0</v>
      </c>
      <c r="J153" s="117">
        <v>20</v>
      </c>
      <c r="K153" s="117">
        <v>0</v>
      </c>
      <c r="L153" s="117">
        <v>0</v>
      </c>
      <c r="M153" s="56">
        <f t="shared" si="23"/>
        <v>20</v>
      </c>
    </row>
    <row r="154" spans="3:13" ht="12">
      <c r="C154" s="51" t="s">
        <v>319</v>
      </c>
      <c r="D154" s="51" t="s">
        <v>320</v>
      </c>
      <c r="E154" s="117">
        <v>0</v>
      </c>
      <c r="F154" s="117">
        <v>0</v>
      </c>
      <c r="G154" s="117">
        <v>0</v>
      </c>
      <c r="H154" s="117">
        <v>0</v>
      </c>
      <c r="I154" s="117">
        <v>0</v>
      </c>
      <c r="J154" s="117">
        <v>8</v>
      </c>
      <c r="K154" s="117">
        <v>0</v>
      </c>
      <c r="L154" s="117">
        <v>0</v>
      </c>
      <c r="M154" s="56">
        <f t="shared" si="23"/>
        <v>8</v>
      </c>
    </row>
    <row r="155" spans="3:13" ht="12">
      <c r="C155" s="51" t="s">
        <v>321</v>
      </c>
      <c r="D155" s="51" t="s">
        <v>322</v>
      </c>
      <c r="E155" s="117">
        <v>0</v>
      </c>
      <c r="F155" s="117">
        <v>0</v>
      </c>
      <c r="G155" s="117">
        <v>0</v>
      </c>
      <c r="H155" s="117">
        <v>0</v>
      </c>
      <c r="I155" s="117">
        <v>0</v>
      </c>
      <c r="J155" s="117">
        <v>12</v>
      </c>
      <c r="K155" s="117">
        <v>0</v>
      </c>
      <c r="L155" s="117">
        <v>0</v>
      </c>
      <c r="M155" s="56">
        <f t="shared" si="23"/>
        <v>12</v>
      </c>
    </row>
    <row r="156" spans="3:13" ht="12">
      <c r="C156" s="51" t="s">
        <v>323</v>
      </c>
      <c r="D156" s="51" t="s">
        <v>324</v>
      </c>
      <c r="E156" s="117">
        <v>0</v>
      </c>
      <c r="F156" s="117">
        <v>0</v>
      </c>
      <c r="G156" s="117">
        <v>0</v>
      </c>
      <c r="H156" s="117">
        <v>0</v>
      </c>
      <c r="I156" s="117">
        <v>0</v>
      </c>
      <c r="J156" s="117">
        <v>0</v>
      </c>
      <c r="K156" s="117">
        <v>21</v>
      </c>
      <c r="L156" s="117">
        <v>43</v>
      </c>
      <c r="M156" s="56">
        <f t="shared" si="23"/>
        <v>64</v>
      </c>
    </row>
    <row r="157" spans="2:13" ht="12">
      <c r="B157" s="54" t="s">
        <v>561</v>
      </c>
      <c r="C157" s="54"/>
      <c r="D157" s="54"/>
      <c r="E157" s="115">
        <f>SUM(E158:E169)</f>
        <v>115</v>
      </c>
      <c r="F157" s="115">
        <f aca="true" t="shared" si="26" ref="F157:L157">SUM(F158:F169)</f>
        <v>144</v>
      </c>
      <c r="G157" s="115">
        <f t="shared" si="26"/>
        <v>206</v>
      </c>
      <c r="H157" s="115">
        <f t="shared" si="26"/>
        <v>261</v>
      </c>
      <c r="I157" s="115">
        <f t="shared" si="26"/>
        <v>0</v>
      </c>
      <c r="J157" s="115">
        <f t="shared" si="26"/>
        <v>73</v>
      </c>
      <c r="K157" s="115">
        <f t="shared" si="26"/>
        <v>0</v>
      </c>
      <c r="L157" s="115">
        <f t="shared" si="26"/>
        <v>0</v>
      </c>
      <c r="M157" s="55">
        <f t="shared" si="23"/>
        <v>799</v>
      </c>
    </row>
    <row r="158" spans="3:13" ht="12">
      <c r="C158" s="51" t="s">
        <v>220</v>
      </c>
      <c r="D158" s="51" t="s">
        <v>221</v>
      </c>
      <c r="E158" s="117">
        <v>20</v>
      </c>
      <c r="F158" s="117">
        <v>6</v>
      </c>
      <c r="G158" s="117">
        <v>1</v>
      </c>
      <c r="H158" s="117">
        <v>0</v>
      </c>
      <c r="I158" s="117">
        <v>0</v>
      </c>
      <c r="J158" s="117">
        <v>0</v>
      </c>
      <c r="K158" s="114">
        <v>0</v>
      </c>
      <c r="L158" s="114">
        <v>0</v>
      </c>
      <c r="M158" s="56">
        <f t="shared" si="23"/>
        <v>27</v>
      </c>
    </row>
    <row r="159" spans="3:13" ht="12">
      <c r="C159" s="51" t="s">
        <v>222</v>
      </c>
      <c r="D159" s="51" t="s">
        <v>223</v>
      </c>
      <c r="E159" s="117">
        <v>10</v>
      </c>
      <c r="F159" s="117">
        <v>17</v>
      </c>
      <c r="G159" s="117">
        <v>17</v>
      </c>
      <c r="H159" s="117">
        <v>16</v>
      </c>
      <c r="I159" s="117">
        <v>0</v>
      </c>
      <c r="J159" s="117">
        <v>0</v>
      </c>
      <c r="K159" s="114">
        <v>0</v>
      </c>
      <c r="L159" s="114">
        <v>0</v>
      </c>
      <c r="M159" s="56">
        <f t="shared" si="23"/>
        <v>60</v>
      </c>
    </row>
    <row r="160" spans="3:13" ht="12">
      <c r="C160" s="51" t="s">
        <v>224</v>
      </c>
      <c r="D160" s="51" t="s">
        <v>225</v>
      </c>
      <c r="E160" s="117">
        <v>9</v>
      </c>
      <c r="F160" s="117">
        <v>15</v>
      </c>
      <c r="G160" s="117">
        <v>20</v>
      </c>
      <c r="H160" s="117">
        <v>17</v>
      </c>
      <c r="I160" s="117">
        <v>0</v>
      </c>
      <c r="J160" s="117">
        <v>0</v>
      </c>
      <c r="K160" s="114">
        <v>0</v>
      </c>
      <c r="L160" s="114">
        <v>0</v>
      </c>
      <c r="M160" s="56">
        <f t="shared" si="23"/>
        <v>61</v>
      </c>
    </row>
    <row r="161" spans="3:13" ht="12">
      <c r="C161" s="51" t="s">
        <v>530</v>
      </c>
      <c r="D161" s="51" t="s">
        <v>531</v>
      </c>
      <c r="E161" s="117">
        <v>3</v>
      </c>
      <c r="F161" s="117">
        <v>3</v>
      </c>
      <c r="G161" s="117">
        <v>6</v>
      </c>
      <c r="H161" s="117">
        <v>4</v>
      </c>
      <c r="I161" s="117">
        <v>0</v>
      </c>
      <c r="J161" s="117">
        <v>0</v>
      </c>
      <c r="K161" s="114">
        <v>0</v>
      </c>
      <c r="L161" s="114">
        <v>0</v>
      </c>
      <c r="M161" s="56">
        <f t="shared" si="23"/>
        <v>16</v>
      </c>
    </row>
    <row r="162" spans="3:13" ht="12">
      <c r="C162" s="51" t="s">
        <v>226</v>
      </c>
      <c r="D162" s="51" t="s">
        <v>227</v>
      </c>
      <c r="E162" s="117">
        <v>7</v>
      </c>
      <c r="F162" s="117">
        <v>6</v>
      </c>
      <c r="G162" s="117">
        <v>31</v>
      </c>
      <c r="H162" s="117">
        <v>54</v>
      </c>
      <c r="I162" s="117">
        <v>0</v>
      </c>
      <c r="J162" s="117">
        <v>0</v>
      </c>
      <c r="K162" s="114">
        <v>0</v>
      </c>
      <c r="L162" s="114">
        <v>0</v>
      </c>
      <c r="M162" s="56">
        <f t="shared" si="23"/>
        <v>98</v>
      </c>
    </row>
    <row r="163" spans="3:13" ht="12">
      <c r="C163" s="51" t="s">
        <v>521</v>
      </c>
      <c r="D163" s="51" t="s">
        <v>523</v>
      </c>
      <c r="E163" s="117">
        <v>3</v>
      </c>
      <c r="F163" s="117">
        <v>4</v>
      </c>
      <c r="G163" s="117">
        <v>6</v>
      </c>
      <c r="H163" s="117">
        <v>3</v>
      </c>
      <c r="I163" s="117">
        <v>0</v>
      </c>
      <c r="J163" s="117">
        <v>0</v>
      </c>
      <c r="K163" s="114">
        <v>0</v>
      </c>
      <c r="L163" s="114">
        <v>0</v>
      </c>
      <c r="M163" s="56">
        <f t="shared" si="23"/>
        <v>16</v>
      </c>
    </row>
    <row r="164" spans="3:13" ht="12">
      <c r="C164" s="51" t="s">
        <v>522</v>
      </c>
      <c r="D164" s="51" t="s">
        <v>524</v>
      </c>
      <c r="E164" s="117">
        <v>3</v>
      </c>
      <c r="F164" s="117">
        <v>9</v>
      </c>
      <c r="G164" s="117">
        <v>12</v>
      </c>
      <c r="H164" s="117">
        <v>6</v>
      </c>
      <c r="I164" s="117">
        <v>0</v>
      </c>
      <c r="J164" s="117">
        <v>0</v>
      </c>
      <c r="K164" s="114">
        <v>0</v>
      </c>
      <c r="L164" s="114">
        <v>0</v>
      </c>
      <c r="M164" s="56">
        <f t="shared" si="23"/>
        <v>30</v>
      </c>
    </row>
    <row r="165" spans="3:13" ht="12">
      <c r="C165" s="51" t="s">
        <v>228</v>
      </c>
      <c r="D165" s="51" t="s">
        <v>229</v>
      </c>
      <c r="E165" s="117">
        <v>9</v>
      </c>
      <c r="F165" s="117">
        <v>14</v>
      </c>
      <c r="G165" s="117">
        <v>20</v>
      </c>
      <c r="H165" s="117">
        <v>13</v>
      </c>
      <c r="I165" s="117">
        <v>0</v>
      </c>
      <c r="J165" s="117">
        <v>0</v>
      </c>
      <c r="K165" s="114">
        <v>0</v>
      </c>
      <c r="L165" s="114">
        <v>0</v>
      </c>
      <c r="M165" s="56">
        <f t="shared" si="23"/>
        <v>56</v>
      </c>
    </row>
    <row r="166" spans="3:13" ht="12">
      <c r="C166" s="51" t="s">
        <v>230</v>
      </c>
      <c r="D166" s="51" t="s">
        <v>231</v>
      </c>
      <c r="E166" s="117">
        <v>24</v>
      </c>
      <c r="F166" s="117">
        <v>46</v>
      </c>
      <c r="G166" s="117">
        <v>52</v>
      </c>
      <c r="H166" s="117">
        <v>81</v>
      </c>
      <c r="I166" s="117">
        <v>0</v>
      </c>
      <c r="J166" s="117">
        <v>0</v>
      </c>
      <c r="K166" s="114">
        <v>0</v>
      </c>
      <c r="L166" s="114">
        <v>0</v>
      </c>
      <c r="M166" s="56">
        <f t="shared" si="23"/>
        <v>203</v>
      </c>
    </row>
    <row r="167" spans="3:13" ht="12">
      <c r="C167" s="51" t="s">
        <v>232</v>
      </c>
      <c r="D167" s="51" t="s">
        <v>233</v>
      </c>
      <c r="E167" s="117">
        <v>0</v>
      </c>
      <c r="F167" s="117">
        <v>0</v>
      </c>
      <c r="G167" s="117">
        <v>0</v>
      </c>
      <c r="H167" s="117">
        <v>0</v>
      </c>
      <c r="I167" s="117">
        <v>0</v>
      </c>
      <c r="J167" s="117">
        <v>73</v>
      </c>
      <c r="K167" s="114">
        <v>0</v>
      </c>
      <c r="L167" s="114">
        <v>0</v>
      </c>
      <c r="M167" s="56">
        <f t="shared" si="23"/>
        <v>73</v>
      </c>
    </row>
    <row r="168" spans="3:13" ht="12">
      <c r="C168" s="51" t="s">
        <v>234</v>
      </c>
      <c r="D168" s="51" t="s">
        <v>235</v>
      </c>
      <c r="E168" s="117">
        <v>25</v>
      </c>
      <c r="F168" s="117">
        <v>18</v>
      </c>
      <c r="G168" s="117">
        <v>37</v>
      </c>
      <c r="H168" s="117">
        <v>53</v>
      </c>
      <c r="I168" s="117">
        <v>0</v>
      </c>
      <c r="J168" s="117">
        <v>0</v>
      </c>
      <c r="K168" s="114">
        <v>0</v>
      </c>
      <c r="L168" s="114">
        <v>0</v>
      </c>
      <c r="M168" s="56">
        <f t="shared" si="23"/>
        <v>133</v>
      </c>
    </row>
    <row r="169" spans="3:13" ht="12">
      <c r="C169" s="51" t="s">
        <v>236</v>
      </c>
      <c r="D169" s="51" t="s">
        <v>216</v>
      </c>
      <c r="E169" s="117">
        <v>2</v>
      </c>
      <c r="F169" s="117">
        <v>6</v>
      </c>
      <c r="G169" s="117">
        <v>4</v>
      </c>
      <c r="H169" s="117">
        <v>14</v>
      </c>
      <c r="I169" s="117">
        <v>0</v>
      </c>
      <c r="J169" s="117">
        <v>0</v>
      </c>
      <c r="K169" s="114">
        <v>0</v>
      </c>
      <c r="L169" s="114">
        <v>0</v>
      </c>
      <c r="M169" s="56">
        <f t="shared" si="23"/>
        <v>26</v>
      </c>
    </row>
    <row r="170" spans="2:13" ht="12">
      <c r="B170" s="54" t="s">
        <v>78</v>
      </c>
      <c r="C170" s="54"/>
      <c r="D170" s="54"/>
      <c r="E170" s="115">
        <f>SUM(E171:E172)</f>
        <v>24</v>
      </c>
      <c r="F170" s="115">
        <f aca="true" t="shared" si="27" ref="F170:L170">SUM(F171:F172)</f>
        <v>7</v>
      </c>
      <c r="G170" s="115">
        <f t="shared" si="27"/>
        <v>45</v>
      </c>
      <c r="H170" s="115">
        <f t="shared" si="27"/>
        <v>46</v>
      </c>
      <c r="I170" s="115">
        <f t="shared" si="27"/>
        <v>0</v>
      </c>
      <c r="J170" s="115">
        <f t="shared" si="27"/>
        <v>59</v>
      </c>
      <c r="K170" s="115">
        <f t="shared" si="27"/>
        <v>0</v>
      </c>
      <c r="L170" s="115">
        <f t="shared" si="27"/>
        <v>0</v>
      </c>
      <c r="M170" s="55">
        <f t="shared" si="23"/>
        <v>181</v>
      </c>
    </row>
    <row r="171" spans="3:13" ht="12">
      <c r="C171" s="51" t="s">
        <v>325</v>
      </c>
      <c r="D171" s="51" t="s">
        <v>326</v>
      </c>
      <c r="E171" s="117">
        <v>24</v>
      </c>
      <c r="F171" s="117">
        <v>7</v>
      </c>
      <c r="G171" s="117">
        <v>43</v>
      </c>
      <c r="H171" s="117">
        <v>33</v>
      </c>
      <c r="I171" s="117">
        <v>0</v>
      </c>
      <c r="J171" s="117">
        <v>0</v>
      </c>
      <c r="K171" s="114">
        <v>0</v>
      </c>
      <c r="L171" s="114">
        <v>0</v>
      </c>
      <c r="M171" s="56">
        <f t="shared" si="23"/>
        <v>107</v>
      </c>
    </row>
    <row r="172" spans="3:13" ht="12">
      <c r="C172" s="51" t="s">
        <v>327</v>
      </c>
      <c r="D172" s="51" t="s">
        <v>328</v>
      </c>
      <c r="E172" s="117">
        <v>0</v>
      </c>
      <c r="F172" s="117">
        <v>0</v>
      </c>
      <c r="G172" s="117">
        <v>2</v>
      </c>
      <c r="H172" s="117">
        <v>13</v>
      </c>
      <c r="I172" s="117">
        <v>0</v>
      </c>
      <c r="J172" s="117">
        <v>59</v>
      </c>
      <c r="K172" s="114">
        <v>0</v>
      </c>
      <c r="L172" s="114">
        <v>0</v>
      </c>
      <c r="M172" s="56">
        <f t="shared" si="23"/>
        <v>74</v>
      </c>
    </row>
    <row r="173" spans="2:19" ht="12">
      <c r="B173" s="54" t="s">
        <v>562</v>
      </c>
      <c r="C173" s="54"/>
      <c r="D173" s="54"/>
      <c r="E173" s="115">
        <f>SUM(E174:E177)</f>
        <v>25</v>
      </c>
      <c r="F173" s="115">
        <f aca="true" t="shared" si="28" ref="F173:L173">SUM(F174:F177)</f>
        <v>36</v>
      </c>
      <c r="G173" s="115">
        <f t="shared" si="28"/>
        <v>85</v>
      </c>
      <c r="H173" s="115">
        <f t="shared" si="28"/>
        <v>140</v>
      </c>
      <c r="I173" s="115">
        <f t="shared" si="28"/>
        <v>0</v>
      </c>
      <c r="J173" s="115">
        <f t="shared" si="28"/>
        <v>42</v>
      </c>
      <c r="K173" s="115">
        <f t="shared" si="28"/>
        <v>0</v>
      </c>
      <c r="L173" s="115">
        <f t="shared" si="28"/>
        <v>0</v>
      </c>
      <c r="M173" s="55">
        <f t="shared" si="23"/>
        <v>328</v>
      </c>
      <c r="R173" s="60"/>
      <c r="S173" s="60"/>
    </row>
    <row r="174" spans="3:19" ht="12">
      <c r="C174" s="51" t="s">
        <v>329</v>
      </c>
      <c r="D174" s="51" t="s">
        <v>330</v>
      </c>
      <c r="E174" s="117">
        <v>0</v>
      </c>
      <c r="F174" s="117">
        <v>0</v>
      </c>
      <c r="G174" s="117">
        <v>0</v>
      </c>
      <c r="H174" s="117">
        <v>0</v>
      </c>
      <c r="I174" s="117">
        <v>0</v>
      </c>
      <c r="J174" s="117">
        <v>11</v>
      </c>
      <c r="K174" s="114">
        <v>0</v>
      </c>
      <c r="L174" s="114">
        <v>0</v>
      </c>
      <c r="M174" s="56">
        <f t="shared" si="23"/>
        <v>11</v>
      </c>
      <c r="R174" s="60"/>
      <c r="S174" s="60"/>
    </row>
    <row r="175" spans="3:13" ht="12">
      <c r="C175" s="51" t="s">
        <v>331</v>
      </c>
      <c r="D175" s="51" t="s">
        <v>332</v>
      </c>
      <c r="E175" s="117">
        <v>16</v>
      </c>
      <c r="F175" s="117">
        <v>27</v>
      </c>
      <c r="G175" s="117">
        <v>59</v>
      </c>
      <c r="H175" s="117">
        <v>118</v>
      </c>
      <c r="I175" s="117">
        <v>0</v>
      </c>
      <c r="J175" s="117">
        <v>23</v>
      </c>
      <c r="K175" s="114">
        <v>0</v>
      </c>
      <c r="L175" s="114">
        <v>0</v>
      </c>
      <c r="M175" s="56">
        <f t="shared" si="23"/>
        <v>243</v>
      </c>
    </row>
    <row r="176" spans="3:13" ht="12">
      <c r="C176" s="51" t="s">
        <v>333</v>
      </c>
      <c r="D176" s="51" t="s">
        <v>589</v>
      </c>
      <c r="E176" s="117">
        <v>0</v>
      </c>
      <c r="F176" s="117">
        <v>0</v>
      </c>
      <c r="G176" s="117">
        <v>0</v>
      </c>
      <c r="H176" s="117">
        <v>0</v>
      </c>
      <c r="I176" s="117">
        <v>0</v>
      </c>
      <c r="J176" s="117">
        <v>8</v>
      </c>
      <c r="K176" s="114">
        <v>0</v>
      </c>
      <c r="L176" s="114">
        <v>0</v>
      </c>
      <c r="M176" s="56">
        <f t="shared" si="23"/>
        <v>8</v>
      </c>
    </row>
    <row r="177" spans="3:13" ht="12">
      <c r="C177" s="51" t="s">
        <v>335</v>
      </c>
      <c r="D177" s="51" t="s">
        <v>336</v>
      </c>
      <c r="E177" s="117">
        <v>9</v>
      </c>
      <c r="F177" s="117">
        <v>9</v>
      </c>
      <c r="G177" s="117">
        <v>26</v>
      </c>
      <c r="H177" s="117">
        <v>22</v>
      </c>
      <c r="I177" s="117">
        <v>0</v>
      </c>
      <c r="J177" s="117">
        <v>0</v>
      </c>
      <c r="K177" s="114">
        <v>0</v>
      </c>
      <c r="L177" s="114">
        <v>0</v>
      </c>
      <c r="M177" s="56">
        <f t="shared" si="23"/>
        <v>66</v>
      </c>
    </row>
    <row r="178" spans="2:13" ht="12">
      <c r="B178" s="54" t="s">
        <v>563</v>
      </c>
      <c r="C178" s="54"/>
      <c r="D178" s="54"/>
      <c r="E178" s="115">
        <f>SUM(E179:E182)</f>
        <v>34</v>
      </c>
      <c r="F178" s="115">
        <f aca="true" t="shared" si="29" ref="F178:L178">SUM(F179:F182)</f>
        <v>47</v>
      </c>
      <c r="G178" s="115">
        <f t="shared" si="29"/>
        <v>47</v>
      </c>
      <c r="H178" s="115">
        <f t="shared" si="29"/>
        <v>75</v>
      </c>
      <c r="I178" s="115">
        <f t="shared" si="29"/>
        <v>0</v>
      </c>
      <c r="J178" s="115">
        <f t="shared" si="29"/>
        <v>84</v>
      </c>
      <c r="K178" s="115">
        <f t="shared" si="29"/>
        <v>0</v>
      </c>
      <c r="L178" s="115">
        <f t="shared" si="29"/>
        <v>10</v>
      </c>
      <c r="M178" s="55">
        <f t="shared" si="23"/>
        <v>297</v>
      </c>
    </row>
    <row r="179" spans="2:14" ht="12">
      <c r="B179" s="59"/>
      <c r="C179" s="60" t="s">
        <v>627</v>
      </c>
      <c r="D179" s="60" t="s">
        <v>628</v>
      </c>
      <c r="E179" s="117">
        <v>0</v>
      </c>
      <c r="F179" s="117">
        <v>0</v>
      </c>
      <c r="G179" s="117">
        <v>0</v>
      </c>
      <c r="H179" s="117">
        <v>0</v>
      </c>
      <c r="I179" s="117">
        <v>0</v>
      </c>
      <c r="J179" s="117">
        <v>0</v>
      </c>
      <c r="K179" s="117">
        <v>0</v>
      </c>
      <c r="L179" s="117">
        <v>10</v>
      </c>
      <c r="M179" s="56">
        <f t="shared" si="23"/>
        <v>10</v>
      </c>
      <c r="N179" s="56"/>
    </row>
    <row r="180" spans="3:13" ht="12">
      <c r="C180" s="51" t="s">
        <v>337</v>
      </c>
      <c r="D180" s="51" t="s">
        <v>338</v>
      </c>
      <c r="E180" s="117">
        <v>0</v>
      </c>
      <c r="F180" s="117">
        <v>0</v>
      </c>
      <c r="G180" s="117">
        <v>0</v>
      </c>
      <c r="H180" s="117">
        <v>0</v>
      </c>
      <c r="I180" s="117">
        <v>0</v>
      </c>
      <c r="J180" s="117">
        <v>84</v>
      </c>
      <c r="K180" s="117">
        <v>0</v>
      </c>
      <c r="L180" s="117">
        <v>0</v>
      </c>
      <c r="M180" s="56">
        <f t="shared" si="23"/>
        <v>84</v>
      </c>
    </row>
    <row r="181" spans="3:13" ht="12">
      <c r="C181" s="51" t="s">
        <v>339</v>
      </c>
      <c r="D181" s="51" t="s">
        <v>340</v>
      </c>
      <c r="E181" s="117">
        <v>1</v>
      </c>
      <c r="F181" s="117">
        <v>1</v>
      </c>
      <c r="G181" s="117">
        <v>0</v>
      </c>
      <c r="H181" s="117">
        <v>5</v>
      </c>
      <c r="I181" s="117">
        <v>0</v>
      </c>
      <c r="J181" s="117">
        <v>0</v>
      </c>
      <c r="K181" s="117">
        <v>0</v>
      </c>
      <c r="L181" s="117">
        <v>0</v>
      </c>
      <c r="M181" s="56">
        <f t="shared" si="23"/>
        <v>7</v>
      </c>
    </row>
    <row r="182" spans="3:13" ht="12">
      <c r="C182" s="51" t="s">
        <v>341</v>
      </c>
      <c r="D182" s="51" t="s">
        <v>342</v>
      </c>
      <c r="E182" s="117">
        <v>33</v>
      </c>
      <c r="F182" s="117">
        <v>46</v>
      </c>
      <c r="G182" s="117">
        <v>47</v>
      </c>
      <c r="H182" s="117">
        <v>70</v>
      </c>
      <c r="I182" s="117">
        <v>0</v>
      </c>
      <c r="J182" s="117">
        <v>0</v>
      </c>
      <c r="K182" s="117">
        <v>0</v>
      </c>
      <c r="L182" s="117">
        <v>0</v>
      </c>
      <c r="M182" s="56">
        <f t="shared" si="23"/>
        <v>196</v>
      </c>
    </row>
    <row r="183" spans="1:14" ht="12">
      <c r="A183" s="54" t="s">
        <v>81</v>
      </c>
      <c r="B183" s="54"/>
      <c r="C183" s="54"/>
      <c r="D183" s="54"/>
      <c r="E183" s="115">
        <f>E184+E194+E196+E202+E210</f>
        <v>840</v>
      </c>
      <c r="F183" s="115">
        <f aca="true" t="shared" si="30" ref="F183:L183">F184+F194+F196+F202+F210</f>
        <v>569</v>
      </c>
      <c r="G183" s="115">
        <f t="shared" si="30"/>
        <v>735</v>
      </c>
      <c r="H183" s="115">
        <f t="shared" si="30"/>
        <v>931</v>
      </c>
      <c r="I183" s="115">
        <f t="shared" si="30"/>
        <v>0</v>
      </c>
      <c r="J183" s="115">
        <f t="shared" si="30"/>
        <v>206</v>
      </c>
      <c r="K183" s="115">
        <f t="shared" si="30"/>
        <v>0</v>
      </c>
      <c r="L183" s="115">
        <f t="shared" si="30"/>
        <v>0</v>
      </c>
      <c r="M183" s="55">
        <f t="shared" si="23"/>
        <v>3281</v>
      </c>
      <c r="N183" s="56"/>
    </row>
    <row r="184" spans="2:13" ht="12">
      <c r="B184" s="54" t="s">
        <v>564</v>
      </c>
      <c r="C184" s="54"/>
      <c r="D184" s="54"/>
      <c r="E184" s="115">
        <f>SUM(E185:E193)</f>
        <v>148</v>
      </c>
      <c r="F184" s="115">
        <f aca="true" t="shared" si="31" ref="F184:L184">SUM(F185:F193)</f>
        <v>116</v>
      </c>
      <c r="G184" s="115">
        <f t="shared" si="31"/>
        <v>145</v>
      </c>
      <c r="H184" s="115">
        <f t="shared" si="31"/>
        <v>159</v>
      </c>
      <c r="I184" s="115">
        <f t="shared" si="31"/>
        <v>0</v>
      </c>
      <c r="J184" s="115">
        <f t="shared" si="31"/>
        <v>46</v>
      </c>
      <c r="K184" s="115">
        <f t="shared" si="31"/>
        <v>0</v>
      </c>
      <c r="L184" s="115">
        <f t="shared" si="31"/>
        <v>0</v>
      </c>
      <c r="M184" s="58">
        <f t="shared" si="23"/>
        <v>614</v>
      </c>
    </row>
    <row r="185" spans="3:13" ht="12">
      <c r="C185" s="51" t="s">
        <v>565</v>
      </c>
      <c r="D185" s="51" t="s">
        <v>350</v>
      </c>
      <c r="E185" s="117">
        <v>7</v>
      </c>
      <c r="F185" s="117">
        <v>3</v>
      </c>
      <c r="G185" s="117">
        <v>4</v>
      </c>
      <c r="H185" s="117">
        <v>7</v>
      </c>
      <c r="I185" s="117">
        <v>0</v>
      </c>
      <c r="J185" s="117">
        <v>0</v>
      </c>
      <c r="K185" s="114">
        <v>0</v>
      </c>
      <c r="L185" s="114">
        <v>0</v>
      </c>
      <c r="M185" s="56">
        <f t="shared" si="23"/>
        <v>21</v>
      </c>
    </row>
    <row r="186" spans="3:13" ht="12">
      <c r="C186" s="51" t="s">
        <v>343</v>
      </c>
      <c r="D186" s="51" t="s">
        <v>665</v>
      </c>
      <c r="E186" s="117">
        <v>1</v>
      </c>
      <c r="F186" s="117">
        <v>3</v>
      </c>
      <c r="G186" s="117">
        <v>17</v>
      </c>
      <c r="H186" s="117">
        <v>5</v>
      </c>
      <c r="I186" s="117">
        <v>0</v>
      </c>
      <c r="J186" s="117">
        <v>1</v>
      </c>
      <c r="K186" s="114">
        <v>0</v>
      </c>
      <c r="L186" s="114">
        <v>0</v>
      </c>
      <c r="M186" s="56">
        <f t="shared" si="23"/>
        <v>27</v>
      </c>
    </row>
    <row r="187" spans="3:13" ht="12">
      <c r="C187" s="51" t="s">
        <v>566</v>
      </c>
      <c r="D187" s="51" t="s">
        <v>567</v>
      </c>
      <c r="E187" s="117">
        <v>6</v>
      </c>
      <c r="F187" s="117">
        <v>3</v>
      </c>
      <c r="G187" s="117">
        <v>1</v>
      </c>
      <c r="H187" s="117">
        <v>3</v>
      </c>
      <c r="I187" s="117">
        <v>0</v>
      </c>
      <c r="J187" s="117">
        <v>1</v>
      </c>
      <c r="K187" s="114">
        <v>0</v>
      </c>
      <c r="L187" s="114">
        <v>0</v>
      </c>
      <c r="M187" s="56">
        <f t="shared" si="23"/>
        <v>14</v>
      </c>
    </row>
    <row r="188" spans="3:13" ht="12">
      <c r="C188" s="51" t="s">
        <v>345</v>
      </c>
      <c r="D188" s="51" t="s">
        <v>346</v>
      </c>
      <c r="E188" s="117">
        <v>19</v>
      </c>
      <c r="F188" s="117">
        <v>17</v>
      </c>
      <c r="G188" s="117">
        <v>26</v>
      </c>
      <c r="H188" s="117">
        <v>27</v>
      </c>
      <c r="I188" s="117">
        <v>0</v>
      </c>
      <c r="J188" s="117">
        <v>23</v>
      </c>
      <c r="K188" s="114">
        <v>0</v>
      </c>
      <c r="L188" s="114">
        <v>0</v>
      </c>
      <c r="M188" s="56">
        <f t="shared" si="23"/>
        <v>112</v>
      </c>
    </row>
    <row r="189" spans="3:13" ht="12">
      <c r="C189" s="51" t="s">
        <v>347</v>
      </c>
      <c r="D189" s="51" t="s">
        <v>348</v>
      </c>
      <c r="E189" s="117">
        <v>11</v>
      </c>
      <c r="F189" s="117">
        <v>1</v>
      </c>
      <c r="G189" s="117">
        <v>0</v>
      </c>
      <c r="H189" s="117">
        <v>0</v>
      </c>
      <c r="I189" s="117">
        <v>0</v>
      </c>
      <c r="J189" s="117">
        <v>21</v>
      </c>
      <c r="K189" s="114">
        <v>0</v>
      </c>
      <c r="L189" s="114">
        <v>0</v>
      </c>
      <c r="M189" s="56">
        <f t="shared" si="23"/>
        <v>33</v>
      </c>
    </row>
    <row r="190" spans="3:13" ht="12">
      <c r="C190" s="51" t="s">
        <v>349</v>
      </c>
      <c r="D190" s="51" t="s">
        <v>350</v>
      </c>
      <c r="E190" s="117">
        <v>8</v>
      </c>
      <c r="F190" s="117">
        <v>7</v>
      </c>
      <c r="G190" s="117">
        <v>4</v>
      </c>
      <c r="H190" s="117">
        <v>0</v>
      </c>
      <c r="I190" s="117">
        <v>0</v>
      </c>
      <c r="J190" s="117">
        <v>0</v>
      </c>
      <c r="K190" s="114">
        <v>0</v>
      </c>
      <c r="L190" s="114">
        <v>0</v>
      </c>
      <c r="M190" s="56">
        <f t="shared" si="23"/>
        <v>19</v>
      </c>
    </row>
    <row r="191" spans="3:13" ht="12">
      <c r="C191" s="51" t="s">
        <v>351</v>
      </c>
      <c r="D191" s="51" t="s">
        <v>352</v>
      </c>
      <c r="E191" s="117">
        <v>88</v>
      </c>
      <c r="F191" s="117">
        <v>80</v>
      </c>
      <c r="G191" s="117">
        <v>89</v>
      </c>
      <c r="H191" s="117">
        <v>116</v>
      </c>
      <c r="I191" s="117">
        <v>0</v>
      </c>
      <c r="J191" s="117">
        <v>0</v>
      </c>
      <c r="K191" s="114">
        <v>0</v>
      </c>
      <c r="L191" s="114">
        <v>0</v>
      </c>
      <c r="M191" s="56">
        <f t="shared" si="23"/>
        <v>373</v>
      </c>
    </row>
    <row r="192" spans="3:13" ht="12">
      <c r="C192" s="51" t="s">
        <v>353</v>
      </c>
      <c r="D192" s="51" t="s">
        <v>354</v>
      </c>
      <c r="E192" s="117">
        <v>2</v>
      </c>
      <c r="F192" s="117">
        <v>1</v>
      </c>
      <c r="G192" s="117">
        <v>2</v>
      </c>
      <c r="H192" s="117">
        <v>1</v>
      </c>
      <c r="I192" s="117">
        <v>0</v>
      </c>
      <c r="J192" s="117">
        <v>0</v>
      </c>
      <c r="K192" s="114">
        <v>0</v>
      </c>
      <c r="L192" s="114">
        <v>0</v>
      </c>
      <c r="M192" s="56">
        <f t="shared" si="23"/>
        <v>6</v>
      </c>
    </row>
    <row r="193" spans="3:13" ht="12">
      <c r="C193" s="51" t="s">
        <v>568</v>
      </c>
      <c r="D193" s="51" t="s">
        <v>569</v>
      </c>
      <c r="E193" s="117">
        <v>6</v>
      </c>
      <c r="F193" s="117">
        <v>1</v>
      </c>
      <c r="G193" s="117">
        <v>2</v>
      </c>
      <c r="H193" s="117">
        <v>0</v>
      </c>
      <c r="I193" s="117">
        <v>0</v>
      </c>
      <c r="J193" s="117">
        <v>0</v>
      </c>
      <c r="K193" s="114">
        <v>0</v>
      </c>
      <c r="L193" s="114">
        <v>0</v>
      </c>
      <c r="M193" s="56">
        <f t="shared" si="23"/>
        <v>9</v>
      </c>
    </row>
    <row r="194" spans="2:13" ht="12">
      <c r="B194" s="54" t="s">
        <v>83</v>
      </c>
      <c r="C194" s="54"/>
      <c r="D194" s="54"/>
      <c r="E194" s="115">
        <v>0</v>
      </c>
      <c r="F194" s="115">
        <v>0</v>
      </c>
      <c r="G194" s="115">
        <v>0</v>
      </c>
      <c r="H194" s="115">
        <v>0</v>
      </c>
      <c r="I194" s="115">
        <v>0</v>
      </c>
      <c r="J194" s="115">
        <f>J195</f>
        <v>160</v>
      </c>
      <c r="K194" s="115">
        <v>0</v>
      </c>
      <c r="L194" s="115">
        <v>0</v>
      </c>
      <c r="M194" s="55">
        <f t="shared" si="23"/>
        <v>160</v>
      </c>
    </row>
    <row r="195" spans="3:13" ht="12">
      <c r="C195" s="51" t="s">
        <v>355</v>
      </c>
      <c r="D195" s="51" t="s">
        <v>356</v>
      </c>
      <c r="E195" s="114">
        <v>0</v>
      </c>
      <c r="F195" s="114">
        <v>0</v>
      </c>
      <c r="G195" s="114">
        <v>0</v>
      </c>
      <c r="H195" s="114">
        <v>0</v>
      </c>
      <c r="I195" s="114">
        <v>0</v>
      </c>
      <c r="J195" s="114">
        <v>160</v>
      </c>
      <c r="K195" s="114">
        <v>0</v>
      </c>
      <c r="L195" s="114">
        <v>0</v>
      </c>
      <c r="M195" s="56">
        <f t="shared" si="23"/>
        <v>160</v>
      </c>
    </row>
    <row r="196" spans="2:13" ht="12">
      <c r="B196" s="54" t="s">
        <v>357</v>
      </c>
      <c r="C196" s="54"/>
      <c r="D196" s="54"/>
      <c r="E196" s="115">
        <f>SUM(E197:E201)</f>
        <v>74</v>
      </c>
      <c r="F196" s="115">
        <f aca="true" t="shared" si="32" ref="F196:L196">SUM(F197:F201)</f>
        <v>67</v>
      </c>
      <c r="G196" s="115">
        <f t="shared" si="32"/>
        <v>114</v>
      </c>
      <c r="H196" s="115">
        <f t="shared" si="32"/>
        <v>188</v>
      </c>
      <c r="I196" s="115">
        <f t="shared" si="32"/>
        <v>0</v>
      </c>
      <c r="J196" s="115">
        <f t="shared" si="32"/>
        <v>0</v>
      </c>
      <c r="K196" s="115">
        <f t="shared" si="32"/>
        <v>0</v>
      </c>
      <c r="L196" s="115">
        <f t="shared" si="32"/>
        <v>0</v>
      </c>
      <c r="M196" s="55">
        <f t="shared" si="23"/>
        <v>443</v>
      </c>
    </row>
    <row r="197" spans="3:13" ht="12">
      <c r="C197" s="51" t="s">
        <v>358</v>
      </c>
      <c r="D197" s="51" t="s">
        <v>359</v>
      </c>
      <c r="E197" s="117">
        <v>0</v>
      </c>
      <c r="F197" s="117">
        <v>6</v>
      </c>
      <c r="G197" s="117">
        <v>7</v>
      </c>
      <c r="H197" s="117">
        <v>30</v>
      </c>
      <c r="I197" s="114">
        <v>0</v>
      </c>
      <c r="J197" s="114">
        <v>0</v>
      </c>
      <c r="K197" s="114">
        <v>0</v>
      </c>
      <c r="L197" s="114">
        <v>0</v>
      </c>
      <c r="M197" s="56">
        <f t="shared" si="23"/>
        <v>43</v>
      </c>
    </row>
    <row r="198" spans="3:13" ht="12">
      <c r="C198" s="51" t="s">
        <v>360</v>
      </c>
      <c r="D198" s="51" t="s">
        <v>350</v>
      </c>
      <c r="E198" s="117">
        <v>0</v>
      </c>
      <c r="F198" s="117">
        <v>0</v>
      </c>
      <c r="G198" s="117">
        <v>0</v>
      </c>
      <c r="H198" s="117">
        <v>2</v>
      </c>
      <c r="I198" s="114">
        <v>0</v>
      </c>
      <c r="J198" s="114">
        <v>0</v>
      </c>
      <c r="K198" s="114">
        <v>0</v>
      </c>
      <c r="L198" s="114">
        <v>0</v>
      </c>
      <c r="M198" s="56">
        <f t="shared" si="23"/>
        <v>2</v>
      </c>
    </row>
    <row r="199" spans="3:13" ht="12">
      <c r="C199" s="51" t="s">
        <v>361</v>
      </c>
      <c r="D199" s="51" t="s">
        <v>362</v>
      </c>
      <c r="E199" s="117">
        <v>9</v>
      </c>
      <c r="F199" s="117">
        <v>1</v>
      </c>
      <c r="G199" s="117">
        <v>0</v>
      </c>
      <c r="H199" s="117">
        <v>0</v>
      </c>
      <c r="I199" s="114">
        <v>0</v>
      </c>
      <c r="J199" s="114">
        <v>0</v>
      </c>
      <c r="K199" s="114">
        <v>0</v>
      </c>
      <c r="L199" s="114">
        <v>0</v>
      </c>
      <c r="M199" s="56">
        <f t="shared" si="23"/>
        <v>10</v>
      </c>
    </row>
    <row r="200" spans="3:13" ht="12">
      <c r="C200" s="51" t="s">
        <v>570</v>
      </c>
      <c r="D200" s="51" t="s">
        <v>571</v>
      </c>
      <c r="E200" s="117">
        <v>1</v>
      </c>
      <c r="F200" s="117">
        <v>0</v>
      </c>
      <c r="G200" s="117">
        <v>3</v>
      </c>
      <c r="H200" s="117">
        <v>2</v>
      </c>
      <c r="I200" s="114">
        <v>0</v>
      </c>
      <c r="J200" s="114">
        <v>0</v>
      </c>
      <c r="K200" s="114">
        <v>0</v>
      </c>
      <c r="L200" s="114">
        <v>0</v>
      </c>
      <c r="M200" s="56">
        <f t="shared" si="23"/>
        <v>6</v>
      </c>
    </row>
    <row r="201" spans="3:13" ht="12">
      <c r="C201" s="51" t="s">
        <v>363</v>
      </c>
      <c r="D201" s="51" t="s">
        <v>364</v>
      </c>
      <c r="E201" s="117">
        <v>64</v>
      </c>
      <c r="F201" s="117">
        <v>60</v>
      </c>
      <c r="G201" s="117">
        <v>104</v>
      </c>
      <c r="H201" s="117">
        <v>154</v>
      </c>
      <c r="I201" s="114">
        <v>0</v>
      </c>
      <c r="J201" s="114">
        <v>0</v>
      </c>
      <c r="K201" s="114">
        <v>0</v>
      </c>
      <c r="L201" s="114">
        <v>0</v>
      </c>
      <c r="M201" s="56">
        <f t="shared" si="23"/>
        <v>382</v>
      </c>
    </row>
    <row r="202" spans="2:13" ht="12">
      <c r="B202" s="54" t="s">
        <v>504</v>
      </c>
      <c r="C202" s="54"/>
      <c r="D202" s="54"/>
      <c r="E202" s="115">
        <f>SUM(E203:E209)</f>
        <v>470</v>
      </c>
      <c r="F202" s="115">
        <f aca="true" t="shared" si="33" ref="F202:L202">SUM(F203:F209)</f>
        <v>270</v>
      </c>
      <c r="G202" s="115">
        <f t="shared" si="33"/>
        <v>304</v>
      </c>
      <c r="H202" s="115">
        <f t="shared" si="33"/>
        <v>332</v>
      </c>
      <c r="I202" s="115">
        <f t="shared" si="33"/>
        <v>0</v>
      </c>
      <c r="J202" s="115">
        <f t="shared" si="33"/>
        <v>0</v>
      </c>
      <c r="K202" s="115">
        <f t="shared" si="33"/>
        <v>0</v>
      </c>
      <c r="L202" s="115">
        <f t="shared" si="33"/>
        <v>0</v>
      </c>
      <c r="M202" s="55">
        <f t="shared" si="23"/>
        <v>1376</v>
      </c>
    </row>
    <row r="203" spans="3:13" ht="12">
      <c r="C203" s="51" t="s">
        <v>365</v>
      </c>
      <c r="D203" s="51" t="s">
        <v>366</v>
      </c>
      <c r="E203" s="117">
        <v>37</v>
      </c>
      <c r="F203" s="117">
        <v>26</v>
      </c>
      <c r="G203" s="117">
        <v>27</v>
      </c>
      <c r="H203" s="117">
        <v>36</v>
      </c>
      <c r="I203" s="114">
        <v>0</v>
      </c>
      <c r="J203" s="114">
        <v>0</v>
      </c>
      <c r="K203" s="114">
        <v>0</v>
      </c>
      <c r="L203" s="114">
        <v>0</v>
      </c>
      <c r="M203" s="56">
        <f t="shared" si="23"/>
        <v>126</v>
      </c>
    </row>
    <row r="204" spans="3:13" ht="12">
      <c r="C204" s="51" t="s">
        <v>367</v>
      </c>
      <c r="D204" s="51" t="s">
        <v>368</v>
      </c>
      <c r="E204" s="117">
        <v>369</v>
      </c>
      <c r="F204" s="117">
        <v>199</v>
      </c>
      <c r="G204" s="117">
        <v>206</v>
      </c>
      <c r="H204" s="117">
        <v>162</v>
      </c>
      <c r="I204" s="114">
        <v>0</v>
      </c>
      <c r="J204" s="114">
        <v>0</v>
      </c>
      <c r="K204" s="114">
        <v>0</v>
      </c>
      <c r="L204" s="114">
        <v>0</v>
      </c>
      <c r="M204" s="56">
        <f t="shared" si="23"/>
        <v>936</v>
      </c>
    </row>
    <row r="205" spans="3:13" ht="12">
      <c r="C205" s="51" t="s">
        <v>369</v>
      </c>
      <c r="D205" s="51" t="s">
        <v>370</v>
      </c>
      <c r="E205" s="117">
        <v>0</v>
      </c>
      <c r="F205" s="117">
        <v>1</v>
      </c>
      <c r="G205" s="117">
        <v>4</v>
      </c>
      <c r="H205" s="117">
        <v>21</v>
      </c>
      <c r="I205" s="114">
        <v>0</v>
      </c>
      <c r="J205" s="114">
        <v>0</v>
      </c>
      <c r="K205" s="114">
        <v>0</v>
      </c>
      <c r="L205" s="114">
        <v>0</v>
      </c>
      <c r="M205" s="56">
        <f t="shared" si="23"/>
        <v>26</v>
      </c>
    </row>
    <row r="206" spans="3:13" ht="12">
      <c r="C206" s="51" t="s">
        <v>572</v>
      </c>
      <c r="D206" s="51" t="s">
        <v>573</v>
      </c>
      <c r="E206" s="117">
        <v>1</v>
      </c>
      <c r="F206" s="117">
        <v>0</v>
      </c>
      <c r="G206" s="117">
        <v>0</v>
      </c>
      <c r="H206" s="117">
        <v>0</v>
      </c>
      <c r="I206" s="114">
        <v>0</v>
      </c>
      <c r="J206" s="114">
        <v>0</v>
      </c>
      <c r="K206" s="114">
        <v>0</v>
      </c>
      <c r="L206" s="114">
        <v>0</v>
      </c>
      <c r="M206" s="56">
        <f aca="true" t="shared" si="34" ref="M206:M271">SUM(E206:L206)</f>
        <v>1</v>
      </c>
    </row>
    <row r="207" spans="3:13" ht="12">
      <c r="C207" s="51" t="s">
        <v>371</v>
      </c>
      <c r="D207" s="51" t="s">
        <v>372</v>
      </c>
      <c r="E207" s="117">
        <v>12</v>
      </c>
      <c r="F207" s="117">
        <v>6</v>
      </c>
      <c r="G207" s="117">
        <v>15</v>
      </c>
      <c r="H207" s="117">
        <v>33</v>
      </c>
      <c r="I207" s="114">
        <v>0</v>
      </c>
      <c r="J207" s="114">
        <v>0</v>
      </c>
      <c r="K207" s="114">
        <v>0</v>
      </c>
      <c r="L207" s="114">
        <v>0</v>
      </c>
      <c r="M207" s="56">
        <f t="shared" si="34"/>
        <v>66</v>
      </c>
    </row>
    <row r="208" spans="3:13" ht="12">
      <c r="C208" s="51" t="s">
        <v>373</v>
      </c>
      <c r="D208" s="51" t="s">
        <v>374</v>
      </c>
      <c r="E208" s="117">
        <v>10</v>
      </c>
      <c r="F208" s="117">
        <v>10</v>
      </c>
      <c r="G208" s="117">
        <v>22</v>
      </c>
      <c r="H208" s="117">
        <v>34</v>
      </c>
      <c r="I208" s="114">
        <v>0</v>
      </c>
      <c r="J208" s="114">
        <v>0</v>
      </c>
      <c r="K208" s="114">
        <v>0</v>
      </c>
      <c r="L208" s="114">
        <v>0</v>
      </c>
      <c r="M208" s="56">
        <f t="shared" si="34"/>
        <v>76</v>
      </c>
    </row>
    <row r="209" spans="3:13" ht="12">
      <c r="C209" s="51" t="s">
        <v>375</v>
      </c>
      <c r="D209" s="51" t="s">
        <v>376</v>
      </c>
      <c r="E209" s="117">
        <v>41</v>
      </c>
      <c r="F209" s="117">
        <v>28</v>
      </c>
      <c r="G209" s="117">
        <v>30</v>
      </c>
      <c r="H209" s="117">
        <v>46</v>
      </c>
      <c r="I209" s="114">
        <v>0</v>
      </c>
      <c r="J209" s="114">
        <v>0</v>
      </c>
      <c r="K209" s="114">
        <v>0</v>
      </c>
      <c r="L209" s="114">
        <v>0</v>
      </c>
      <c r="M209" s="56">
        <f t="shared" si="34"/>
        <v>145</v>
      </c>
    </row>
    <row r="210" spans="2:13" ht="12">
      <c r="B210" s="54" t="s">
        <v>574</v>
      </c>
      <c r="C210" s="54"/>
      <c r="D210" s="54"/>
      <c r="E210" s="115">
        <f>SUM(E211:E213)</f>
        <v>148</v>
      </c>
      <c r="F210" s="115">
        <f aca="true" t="shared" si="35" ref="F210:L210">SUM(F211:F213)</f>
        <v>116</v>
      </c>
      <c r="G210" s="115">
        <f t="shared" si="35"/>
        <v>172</v>
      </c>
      <c r="H210" s="115">
        <f t="shared" si="35"/>
        <v>252</v>
      </c>
      <c r="I210" s="115">
        <f t="shared" si="35"/>
        <v>0</v>
      </c>
      <c r="J210" s="115">
        <f t="shared" si="35"/>
        <v>0</v>
      </c>
      <c r="K210" s="115">
        <f t="shared" si="35"/>
        <v>0</v>
      </c>
      <c r="L210" s="115">
        <f t="shared" si="35"/>
        <v>0</v>
      </c>
      <c r="M210" s="55">
        <f t="shared" si="34"/>
        <v>688</v>
      </c>
    </row>
    <row r="211" spans="3:13" ht="12">
      <c r="C211" s="51" t="s">
        <v>377</v>
      </c>
      <c r="D211" s="51" t="s">
        <v>378</v>
      </c>
      <c r="E211" s="117">
        <v>16</v>
      </c>
      <c r="F211" s="117">
        <v>14</v>
      </c>
      <c r="G211" s="117">
        <v>20</v>
      </c>
      <c r="H211" s="117">
        <v>46</v>
      </c>
      <c r="I211" s="114">
        <v>0</v>
      </c>
      <c r="J211" s="114">
        <v>0</v>
      </c>
      <c r="K211" s="114">
        <v>0</v>
      </c>
      <c r="L211" s="114">
        <v>0</v>
      </c>
      <c r="M211" s="56">
        <f t="shared" si="34"/>
        <v>96</v>
      </c>
    </row>
    <row r="212" spans="3:13" ht="12">
      <c r="C212" s="51" t="s">
        <v>379</v>
      </c>
      <c r="D212" s="51" t="s">
        <v>380</v>
      </c>
      <c r="E212" s="117">
        <v>131</v>
      </c>
      <c r="F212" s="117">
        <v>102</v>
      </c>
      <c r="G212" s="117">
        <v>150</v>
      </c>
      <c r="H212" s="117">
        <v>204</v>
      </c>
      <c r="I212" s="114">
        <v>0</v>
      </c>
      <c r="J212" s="114">
        <v>0</v>
      </c>
      <c r="K212" s="114">
        <v>0</v>
      </c>
      <c r="L212" s="114">
        <v>0</v>
      </c>
      <c r="M212" s="56">
        <f t="shared" si="34"/>
        <v>587</v>
      </c>
    </row>
    <row r="213" spans="3:13" ht="12">
      <c r="C213" s="60" t="s">
        <v>629</v>
      </c>
      <c r="D213" s="60" t="s">
        <v>630</v>
      </c>
      <c r="E213" s="117">
        <v>1</v>
      </c>
      <c r="F213" s="117">
        <v>0</v>
      </c>
      <c r="G213" s="117">
        <v>2</v>
      </c>
      <c r="H213" s="117">
        <v>2</v>
      </c>
      <c r="I213" s="114">
        <v>0</v>
      </c>
      <c r="J213" s="114">
        <v>0</v>
      </c>
      <c r="K213" s="114">
        <v>0</v>
      </c>
      <c r="L213" s="114">
        <v>0</v>
      </c>
      <c r="M213" s="56">
        <f t="shared" si="34"/>
        <v>5</v>
      </c>
    </row>
    <row r="214" spans="1:15" ht="12">
      <c r="A214" s="54" t="s">
        <v>85</v>
      </c>
      <c r="B214" s="54"/>
      <c r="C214" s="54"/>
      <c r="D214" s="54"/>
      <c r="E214" s="114">
        <f aca="true" t="shared" si="36" ref="E214:L214">E215+E231+E235</f>
        <v>535</v>
      </c>
      <c r="F214" s="114">
        <f t="shared" si="36"/>
        <v>368</v>
      </c>
      <c r="G214" s="114">
        <f t="shared" si="36"/>
        <v>592</v>
      </c>
      <c r="H214" s="114">
        <f t="shared" si="36"/>
        <v>853</v>
      </c>
      <c r="I214" s="114">
        <f t="shared" si="36"/>
        <v>0</v>
      </c>
      <c r="J214" s="114">
        <f t="shared" si="36"/>
        <v>364</v>
      </c>
      <c r="K214" s="114">
        <f t="shared" si="36"/>
        <v>29</v>
      </c>
      <c r="L214" s="114">
        <f t="shared" si="36"/>
        <v>156</v>
      </c>
      <c r="M214" s="55">
        <f t="shared" si="34"/>
        <v>2897</v>
      </c>
      <c r="N214" s="56"/>
      <c r="O214" s="56"/>
    </row>
    <row r="215" spans="2:13" ht="12">
      <c r="B215" s="57" t="s">
        <v>575</v>
      </c>
      <c r="C215" s="57"/>
      <c r="D215" s="57"/>
      <c r="E215" s="116">
        <f>SUM(E216:E230)</f>
        <v>367</v>
      </c>
      <c r="F215" s="116">
        <f aca="true" t="shared" si="37" ref="F215:L215">SUM(F216:F230)</f>
        <v>257</v>
      </c>
      <c r="G215" s="116">
        <f t="shared" si="37"/>
        <v>396</v>
      </c>
      <c r="H215" s="116">
        <f t="shared" si="37"/>
        <v>542</v>
      </c>
      <c r="I215" s="116">
        <f t="shared" si="37"/>
        <v>0</v>
      </c>
      <c r="J215" s="116">
        <f t="shared" si="37"/>
        <v>181</v>
      </c>
      <c r="K215" s="116">
        <f t="shared" si="37"/>
        <v>11</v>
      </c>
      <c r="L215" s="116">
        <f t="shared" si="37"/>
        <v>53</v>
      </c>
      <c r="M215" s="55">
        <f t="shared" si="34"/>
        <v>1807</v>
      </c>
    </row>
    <row r="216" spans="3:13" ht="12">
      <c r="C216" s="51" t="s">
        <v>576</v>
      </c>
      <c r="D216" s="51" t="s">
        <v>577</v>
      </c>
      <c r="E216" s="114">
        <v>0</v>
      </c>
      <c r="F216" s="114">
        <v>0</v>
      </c>
      <c r="G216" s="114">
        <v>0</v>
      </c>
      <c r="H216" s="114">
        <v>0</v>
      </c>
      <c r="I216" s="114">
        <v>0</v>
      </c>
      <c r="J216" s="114">
        <v>1</v>
      </c>
      <c r="K216" s="114">
        <v>0</v>
      </c>
      <c r="L216" s="114">
        <v>0</v>
      </c>
      <c r="M216" s="56">
        <f t="shared" si="34"/>
        <v>1</v>
      </c>
    </row>
    <row r="217" spans="3:13" ht="12">
      <c r="C217" s="51" t="s">
        <v>381</v>
      </c>
      <c r="D217" s="51" t="s">
        <v>382</v>
      </c>
      <c r="E217" s="114">
        <v>0</v>
      </c>
      <c r="F217" s="114">
        <v>0</v>
      </c>
      <c r="G217" s="114">
        <v>0</v>
      </c>
      <c r="H217" s="114">
        <v>0</v>
      </c>
      <c r="I217" s="114">
        <v>0</v>
      </c>
      <c r="J217" s="114">
        <v>2</v>
      </c>
      <c r="K217" s="114">
        <v>0</v>
      </c>
      <c r="L217" s="114">
        <v>0</v>
      </c>
      <c r="M217" s="56">
        <f t="shared" si="34"/>
        <v>2</v>
      </c>
    </row>
    <row r="218" spans="3:13" ht="12">
      <c r="C218" s="51" t="s">
        <v>383</v>
      </c>
      <c r="D218" s="51" t="s">
        <v>384</v>
      </c>
      <c r="E218" s="114">
        <v>0</v>
      </c>
      <c r="F218" s="114">
        <v>0</v>
      </c>
      <c r="G218" s="114">
        <v>0</v>
      </c>
      <c r="H218" s="114">
        <v>0</v>
      </c>
      <c r="I218" s="114">
        <v>0</v>
      </c>
      <c r="J218" s="114">
        <v>8</v>
      </c>
      <c r="K218" s="114">
        <v>0</v>
      </c>
      <c r="L218" s="114">
        <v>0</v>
      </c>
      <c r="M218" s="56">
        <f t="shared" si="34"/>
        <v>8</v>
      </c>
    </row>
    <row r="219" spans="3:13" ht="12">
      <c r="C219" s="51" t="s">
        <v>385</v>
      </c>
      <c r="D219" s="51" t="s">
        <v>386</v>
      </c>
      <c r="E219" s="117">
        <v>0</v>
      </c>
      <c r="F219" s="117">
        <v>0</v>
      </c>
      <c r="G219" s="117">
        <v>0</v>
      </c>
      <c r="H219" s="117">
        <v>0</v>
      </c>
      <c r="I219" s="117">
        <v>0</v>
      </c>
      <c r="J219" s="117">
        <v>0</v>
      </c>
      <c r="K219" s="117">
        <v>0</v>
      </c>
      <c r="L219" s="117">
        <v>53</v>
      </c>
      <c r="M219" s="56">
        <f t="shared" si="34"/>
        <v>53</v>
      </c>
    </row>
    <row r="220" spans="3:13" ht="12">
      <c r="C220" s="51" t="s">
        <v>387</v>
      </c>
      <c r="D220" s="51" t="s">
        <v>388</v>
      </c>
      <c r="E220" s="117">
        <v>271</v>
      </c>
      <c r="F220" s="117">
        <v>181</v>
      </c>
      <c r="G220" s="117">
        <v>286</v>
      </c>
      <c r="H220" s="117">
        <v>366</v>
      </c>
      <c r="I220" s="117">
        <v>0</v>
      </c>
      <c r="J220" s="117">
        <v>0</v>
      </c>
      <c r="K220" s="117">
        <v>0</v>
      </c>
      <c r="L220" s="117">
        <v>0</v>
      </c>
      <c r="M220" s="56">
        <f t="shared" si="34"/>
        <v>1104</v>
      </c>
    </row>
    <row r="221" spans="3:16" ht="12">
      <c r="C221" s="51" t="s">
        <v>389</v>
      </c>
      <c r="D221" s="51" t="s">
        <v>390</v>
      </c>
      <c r="E221" s="117">
        <v>11</v>
      </c>
      <c r="F221" s="117">
        <v>13</v>
      </c>
      <c r="G221" s="117">
        <v>10</v>
      </c>
      <c r="H221" s="117">
        <v>28</v>
      </c>
      <c r="I221" s="117">
        <v>0</v>
      </c>
      <c r="J221" s="117">
        <v>0</v>
      </c>
      <c r="K221" s="117">
        <v>0</v>
      </c>
      <c r="L221" s="117">
        <v>0</v>
      </c>
      <c r="M221" s="56">
        <f t="shared" si="34"/>
        <v>62</v>
      </c>
      <c r="O221" s="60"/>
      <c r="P221" s="60"/>
    </row>
    <row r="222" spans="3:16" ht="12">
      <c r="C222" s="51" t="s">
        <v>391</v>
      </c>
      <c r="D222" s="51" t="s">
        <v>392</v>
      </c>
      <c r="E222" s="117">
        <v>57</v>
      </c>
      <c r="F222" s="117">
        <v>35</v>
      </c>
      <c r="G222" s="117">
        <v>54</v>
      </c>
      <c r="H222" s="117">
        <v>82</v>
      </c>
      <c r="I222" s="117">
        <v>0</v>
      </c>
      <c r="J222" s="117">
        <v>0</v>
      </c>
      <c r="K222" s="117">
        <v>0</v>
      </c>
      <c r="L222" s="117">
        <v>0</v>
      </c>
      <c r="M222" s="56">
        <f t="shared" si="34"/>
        <v>228</v>
      </c>
      <c r="O222" s="60"/>
      <c r="P222" s="60"/>
    </row>
    <row r="223" spans="3:13" ht="12">
      <c r="C223" s="51" t="s">
        <v>393</v>
      </c>
      <c r="D223" s="51" t="s">
        <v>394</v>
      </c>
      <c r="E223" s="117">
        <v>28</v>
      </c>
      <c r="F223" s="117">
        <v>28</v>
      </c>
      <c r="G223" s="117">
        <v>46</v>
      </c>
      <c r="H223" s="117">
        <v>66</v>
      </c>
      <c r="I223" s="117">
        <v>0</v>
      </c>
      <c r="J223" s="117">
        <v>0</v>
      </c>
      <c r="K223" s="117">
        <v>0</v>
      </c>
      <c r="L223" s="117">
        <v>0</v>
      </c>
      <c r="M223" s="56">
        <f t="shared" si="34"/>
        <v>168</v>
      </c>
    </row>
    <row r="224" spans="3:13" ht="12">
      <c r="C224" s="51" t="s">
        <v>395</v>
      </c>
      <c r="D224" s="51" t="s">
        <v>386</v>
      </c>
      <c r="E224" s="117">
        <v>0</v>
      </c>
      <c r="F224" s="117">
        <v>0</v>
      </c>
      <c r="G224" s="117">
        <v>0</v>
      </c>
      <c r="H224" s="117">
        <v>0</v>
      </c>
      <c r="I224" s="117">
        <v>0</v>
      </c>
      <c r="J224" s="117">
        <v>76</v>
      </c>
      <c r="K224" s="117">
        <v>0</v>
      </c>
      <c r="L224" s="117">
        <v>0</v>
      </c>
      <c r="M224" s="56">
        <f t="shared" si="34"/>
        <v>76</v>
      </c>
    </row>
    <row r="225" spans="3:13" ht="12">
      <c r="C225" s="51" t="s">
        <v>578</v>
      </c>
      <c r="D225" s="51" t="s">
        <v>579</v>
      </c>
      <c r="E225" s="117">
        <v>0</v>
      </c>
      <c r="F225" s="117">
        <v>0</v>
      </c>
      <c r="G225" s="117">
        <v>0</v>
      </c>
      <c r="H225" s="117">
        <v>0</v>
      </c>
      <c r="I225" s="117">
        <v>0</v>
      </c>
      <c r="J225" s="117">
        <v>1</v>
      </c>
      <c r="K225" s="117">
        <v>0</v>
      </c>
      <c r="L225" s="117">
        <v>0</v>
      </c>
      <c r="M225" s="56">
        <f t="shared" si="34"/>
        <v>1</v>
      </c>
    </row>
    <row r="226" spans="3:13" ht="12">
      <c r="C226" s="51" t="s">
        <v>396</v>
      </c>
      <c r="D226" s="51" t="s">
        <v>397</v>
      </c>
      <c r="E226" s="117">
        <v>0</v>
      </c>
      <c r="F226" s="117">
        <v>0</v>
      </c>
      <c r="G226" s="117">
        <v>0</v>
      </c>
      <c r="H226" s="117">
        <v>0</v>
      </c>
      <c r="I226" s="117">
        <v>0</v>
      </c>
      <c r="J226" s="117">
        <v>93</v>
      </c>
      <c r="K226" s="117">
        <v>0</v>
      </c>
      <c r="L226" s="117">
        <v>0</v>
      </c>
      <c r="M226" s="56">
        <f t="shared" si="34"/>
        <v>93</v>
      </c>
    </row>
    <row r="227" spans="3:13" ht="12">
      <c r="C227" s="60" t="s">
        <v>631</v>
      </c>
      <c r="D227" s="51" t="s">
        <v>635</v>
      </c>
      <c r="E227" s="117">
        <v>0</v>
      </c>
      <c r="F227" s="117">
        <v>0</v>
      </c>
      <c r="G227" s="117">
        <v>0</v>
      </c>
      <c r="H227" s="117">
        <v>0</v>
      </c>
      <c r="I227" s="117">
        <v>0</v>
      </c>
      <c r="J227" s="117">
        <v>0</v>
      </c>
      <c r="K227" s="117">
        <v>1</v>
      </c>
      <c r="L227" s="117">
        <v>0</v>
      </c>
      <c r="M227" s="56">
        <f t="shared" si="34"/>
        <v>1</v>
      </c>
    </row>
    <row r="228" spans="3:13" ht="12">
      <c r="C228" s="60" t="s">
        <v>632</v>
      </c>
      <c r="D228" s="51" t="s">
        <v>668</v>
      </c>
      <c r="E228" s="117">
        <v>0</v>
      </c>
      <c r="F228" s="117">
        <v>0</v>
      </c>
      <c r="G228" s="117">
        <v>0</v>
      </c>
      <c r="H228" s="117">
        <v>0</v>
      </c>
      <c r="I228" s="117">
        <v>0</v>
      </c>
      <c r="J228" s="117">
        <v>0</v>
      </c>
      <c r="K228" s="117">
        <v>2</v>
      </c>
      <c r="L228" s="117">
        <v>0</v>
      </c>
      <c r="M228" s="56">
        <f t="shared" si="34"/>
        <v>2</v>
      </c>
    </row>
    <row r="229" spans="3:13" ht="12">
      <c r="C229" s="60" t="s">
        <v>633</v>
      </c>
      <c r="D229" s="51" t="s">
        <v>667</v>
      </c>
      <c r="E229" s="117">
        <v>0</v>
      </c>
      <c r="F229" s="117">
        <v>0</v>
      </c>
      <c r="G229" s="117">
        <v>0</v>
      </c>
      <c r="H229" s="117">
        <v>0</v>
      </c>
      <c r="I229" s="117">
        <v>0</v>
      </c>
      <c r="J229" s="117">
        <v>0</v>
      </c>
      <c r="K229" s="117">
        <v>2</v>
      </c>
      <c r="L229" s="117">
        <v>0</v>
      </c>
      <c r="M229" s="56">
        <f t="shared" si="34"/>
        <v>2</v>
      </c>
    </row>
    <row r="230" spans="3:13" ht="12">
      <c r="C230" s="60" t="s">
        <v>634</v>
      </c>
      <c r="D230" s="51" t="s">
        <v>636</v>
      </c>
      <c r="E230" s="117">
        <v>0</v>
      </c>
      <c r="F230" s="117">
        <v>0</v>
      </c>
      <c r="G230" s="117">
        <v>0</v>
      </c>
      <c r="H230" s="117">
        <v>0</v>
      </c>
      <c r="I230" s="117">
        <v>0</v>
      </c>
      <c r="J230" s="117">
        <v>0</v>
      </c>
      <c r="K230" s="117">
        <v>6</v>
      </c>
      <c r="L230" s="117">
        <v>0</v>
      </c>
      <c r="M230" s="56">
        <f t="shared" si="34"/>
        <v>6</v>
      </c>
    </row>
    <row r="231" spans="2:13" ht="12">
      <c r="B231" s="54" t="s">
        <v>398</v>
      </c>
      <c r="C231" s="54"/>
      <c r="D231" s="54"/>
      <c r="E231" s="115">
        <f aca="true" t="shared" si="38" ref="E231:K231">SUM(E232:E234)</f>
        <v>0</v>
      </c>
      <c r="F231" s="115">
        <f t="shared" si="38"/>
        <v>0</v>
      </c>
      <c r="G231" s="115">
        <f t="shared" si="38"/>
        <v>0</v>
      </c>
      <c r="H231" s="115">
        <f t="shared" si="38"/>
        <v>0</v>
      </c>
      <c r="I231" s="115">
        <f t="shared" si="38"/>
        <v>0</v>
      </c>
      <c r="J231" s="115">
        <f t="shared" si="38"/>
        <v>93</v>
      </c>
      <c r="K231" s="115">
        <f t="shared" si="38"/>
        <v>11</v>
      </c>
      <c r="L231" s="115">
        <f>SUM(L232:L234)</f>
        <v>84</v>
      </c>
      <c r="M231" s="55">
        <f t="shared" si="34"/>
        <v>188</v>
      </c>
    </row>
    <row r="232" spans="2:13" ht="12">
      <c r="B232" s="59"/>
      <c r="C232" s="51" t="s">
        <v>399</v>
      </c>
      <c r="D232" s="51" t="s">
        <v>585</v>
      </c>
      <c r="E232" s="114">
        <v>0</v>
      </c>
      <c r="F232" s="114">
        <v>0</v>
      </c>
      <c r="G232" s="114">
        <v>0</v>
      </c>
      <c r="H232" s="114">
        <v>0</v>
      </c>
      <c r="I232" s="114">
        <v>0</v>
      </c>
      <c r="J232" s="117">
        <v>0</v>
      </c>
      <c r="K232" s="117">
        <v>7</v>
      </c>
      <c r="L232" s="117">
        <v>0</v>
      </c>
      <c r="M232" s="56">
        <f t="shared" si="34"/>
        <v>7</v>
      </c>
    </row>
    <row r="233" spans="2:13" ht="12">
      <c r="B233" s="59"/>
      <c r="C233" s="51" t="s">
        <v>400</v>
      </c>
      <c r="D233" s="94" t="s">
        <v>586</v>
      </c>
      <c r="E233" s="114">
        <v>0</v>
      </c>
      <c r="F233" s="114">
        <v>0</v>
      </c>
      <c r="G233" s="114">
        <v>0</v>
      </c>
      <c r="H233" s="114">
        <v>0</v>
      </c>
      <c r="I233" s="114">
        <v>0</v>
      </c>
      <c r="J233" s="117">
        <v>0</v>
      </c>
      <c r="K233" s="117">
        <v>4</v>
      </c>
      <c r="L233" s="117">
        <v>0</v>
      </c>
      <c r="M233" s="56">
        <f t="shared" si="34"/>
        <v>4</v>
      </c>
    </row>
    <row r="234" spans="3:13" ht="12">
      <c r="C234" s="51" t="s">
        <v>401</v>
      </c>
      <c r="D234" s="51" t="s">
        <v>402</v>
      </c>
      <c r="E234" s="114">
        <v>0</v>
      </c>
      <c r="F234" s="114">
        <v>0</v>
      </c>
      <c r="G234" s="114">
        <v>0</v>
      </c>
      <c r="H234" s="114">
        <v>0</v>
      </c>
      <c r="I234" s="114">
        <v>0</v>
      </c>
      <c r="J234" s="117">
        <v>93</v>
      </c>
      <c r="K234" s="117">
        <v>0</v>
      </c>
      <c r="L234" s="117">
        <v>84</v>
      </c>
      <c r="M234" s="56">
        <f t="shared" si="34"/>
        <v>177</v>
      </c>
    </row>
    <row r="235" spans="2:14" ht="12">
      <c r="B235" s="54" t="s">
        <v>580</v>
      </c>
      <c r="C235" s="54"/>
      <c r="D235" s="54"/>
      <c r="E235" s="115">
        <f aca="true" t="shared" si="39" ref="E235:L235">SUM(E236:E240)</f>
        <v>168</v>
      </c>
      <c r="F235" s="115">
        <f t="shared" si="39"/>
        <v>111</v>
      </c>
      <c r="G235" s="115">
        <f t="shared" si="39"/>
        <v>196</v>
      </c>
      <c r="H235" s="115">
        <f t="shared" si="39"/>
        <v>311</v>
      </c>
      <c r="I235" s="115">
        <f t="shared" si="39"/>
        <v>0</v>
      </c>
      <c r="J235" s="115">
        <f t="shared" si="39"/>
        <v>90</v>
      </c>
      <c r="K235" s="115">
        <f t="shared" si="39"/>
        <v>7</v>
      </c>
      <c r="L235" s="115">
        <f t="shared" si="39"/>
        <v>19</v>
      </c>
      <c r="M235" s="55">
        <f t="shared" si="34"/>
        <v>902</v>
      </c>
      <c r="N235" s="56"/>
    </row>
    <row r="236" spans="3:13" ht="12">
      <c r="C236" s="51" t="s">
        <v>581</v>
      </c>
      <c r="D236" s="51" t="s">
        <v>587</v>
      </c>
      <c r="E236" s="117">
        <v>0</v>
      </c>
      <c r="F236" s="117">
        <v>0</v>
      </c>
      <c r="G236" s="117">
        <v>0</v>
      </c>
      <c r="H236" s="117">
        <v>0</v>
      </c>
      <c r="I236" s="117">
        <v>0</v>
      </c>
      <c r="J236" s="117">
        <v>0</v>
      </c>
      <c r="K236" s="117">
        <v>7</v>
      </c>
      <c r="L236" s="117">
        <v>0</v>
      </c>
      <c r="M236" s="56">
        <f t="shared" si="34"/>
        <v>7</v>
      </c>
    </row>
    <row r="237" spans="3:13" ht="12">
      <c r="C237" s="51" t="s">
        <v>403</v>
      </c>
      <c r="D237" s="51" t="s">
        <v>404</v>
      </c>
      <c r="E237" s="117">
        <v>12</v>
      </c>
      <c r="F237" s="117">
        <v>13</v>
      </c>
      <c r="G237" s="117">
        <v>5</v>
      </c>
      <c r="H237" s="117">
        <v>5</v>
      </c>
      <c r="I237" s="117">
        <v>0</v>
      </c>
      <c r="J237" s="117">
        <v>90</v>
      </c>
      <c r="K237" s="117">
        <v>0</v>
      </c>
      <c r="L237" s="117">
        <v>19</v>
      </c>
      <c r="M237" s="56">
        <f t="shared" si="34"/>
        <v>144</v>
      </c>
    </row>
    <row r="238" spans="3:13" ht="12">
      <c r="C238" s="51" t="s">
        <v>405</v>
      </c>
      <c r="D238" s="51" t="s">
        <v>406</v>
      </c>
      <c r="E238" s="117">
        <v>5</v>
      </c>
      <c r="F238" s="117">
        <v>5</v>
      </c>
      <c r="G238" s="117">
        <v>10</v>
      </c>
      <c r="H238" s="117">
        <v>18</v>
      </c>
      <c r="I238" s="117">
        <v>0</v>
      </c>
      <c r="J238" s="117">
        <v>0</v>
      </c>
      <c r="K238" s="117">
        <v>0</v>
      </c>
      <c r="L238" s="117">
        <v>0</v>
      </c>
      <c r="M238" s="56">
        <f t="shared" si="34"/>
        <v>38</v>
      </c>
    </row>
    <row r="239" spans="3:13" ht="12">
      <c r="C239" s="51" t="s">
        <v>407</v>
      </c>
      <c r="D239" s="51" t="s">
        <v>408</v>
      </c>
      <c r="E239" s="117">
        <v>131</v>
      </c>
      <c r="F239" s="117">
        <v>78</v>
      </c>
      <c r="G239" s="117">
        <v>156</v>
      </c>
      <c r="H239" s="117">
        <v>236</v>
      </c>
      <c r="I239" s="117">
        <v>0</v>
      </c>
      <c r="J239" s="117">
        <v>0</v>
      </c>
      <c r="K239" s="117">
        <v>0</v>
      </c>
      <c r="L239" s="117">
        <v>0</v>
      </c>
      <c r="M239" s="56">
        <f t="shared" si="34"/>
        <v>601</v>
      </c>
    </row>
    <row r="240" spans="3:13" ht="12">
      <c r="C240" s="51" t="s">
        <v>409</v>
      </c>
      <c r="D240" s="51" t="s">
        <v>410</v>
      </c>
      <c r="E240" s="117">
        <v>20</v>
      </c>
      <c r="F240" s="117">
        <v>15</v>
      </c>
      <c r="G240" s="117">
        <v>25</v>
      </c>
      <c r="H240" s="117">
        <v>52</v>
      </c>
      <c r="I240" s="117">
        <v>0</v>
      </c>
      <c r="J240" s="117">
        <v>0</v>
      </c>
      <c r="K240" s="117">
        <v>0</v>
      </c>
      <c r="L240" s="117">
        <v>0</v>
      </c>
      <c r="M240" s="56">
        <f t="shared" si="34"/>
        <v>112</v>
      </c>
    </row>
    <row r="241" spans="1:14" ht="12">
      <c r="A241" s="54" t="s">
        <v>89</v>
      </c>
      <c r="B241" s="54"/>
      <c r="C241" s="54"/>
      <c r="D241" s="54"/>
      <c r="E241" s="115">
        <f>E242+E244+E254+E274</f>
        <v>198</v>
      </c>
      <c r="F241" s="115">
        <f aca="true" t="shared" si="40" ref="F241:L241">F242+F244+F254+F274</f>
        <v>192</v>
      </c>
      <c r="G241" s="115">
        <f t="shared" si="40"/>
        <v>258</v>
      </c>
      <c r="H241" s="115">
        <f t="shared" si="40"/>
        <v>387</v>
      </c>
      <c r="I241" s="115">
        <f t="shared" si="40"/>
        <v>0</v>
      </c>
      <c r="J241" s="115">
        <f t="shared" si="40"/>
        <v>146</v>
      </c>
      <c r="K241" s="115">
        <f t="shared" si="40"/>
        <v>0</v>
      </c>
      <c r="L241" s="115">
        <f t="shared" si="40"/>
        <v>0</v>
      </c>
      <c r="M241" s="55">
        <f t="shared" si="34"/>
        <v>1181</v>
      </c>
      <c r="N241" s="56"/>
    </row>
    <row r="242" spans="2:13" ht="12">
      <c r="B242" s="54" t="s">
        <v>90</v>
      </c>
      <c r="C242" s="54"/>
      <c r="D242" s="54"/>
      <c r="E242" s="115">
        <f>E243</f>
        <v>8</v>
      </c>
      <c r="F242" s="115">
        <f aca="true" t="shared" si="41" ref="F242:L242">F243</f>
        <v>5</v>
      </c>
      <c r="G242" s="115">
        <f t="shared" si="41"/>
        <v>8</v>
      </c>
      <c r="H242" s="115">
        <f t="shared" si="41"/>
        <v>9</v>
      </c>
      <c r="I242" s="115">
        <f t="shared" si="41"/>
        <v>0</v>
      </c>
      <c r="J242" s="115">
        <f t="shared" si="41"/>
        <v>10</v>
      </c>
      <c r="K242" s="115">
        <f t="shared" si="41"/>
        <v>0</v>
      </c>
      <c r="L242" s="115">
        <f t="shared" si="41"/>
        <v>0</v>
      </c>
      <c r="M242" s="55">
        <f t="shared" si="34"/>
        <v>40</v>
      </c>
    </row>
    <row r="243" spans="3:13" ht="12">
      <c r="C243" s="51" t="s">
        <v>411</v>
      </c>
      <c r="D243" s="51" t="s">
        <v>412</v>
      </c>
      <c r="E243" s="117">
        <v>8</v>
      </c>
      <c r="F243" s="117">
        <v>5</v>
      </c>
      <c r="G243" s="117">
        <v>8</v>
      </c>
      <c r="H243" s="117">
        <v>9</v>
      </c>
      <c r="I243" s="117">
        <v>0</v>
      </c>
      <c r="J243" s="117">
        <v>10</v>
      </c>
      <c r="K243" s="114">
        <v>0</v>
      </c>
      <c r="L243" s="114">
        <v>0</v>
      </c>
      <c r="M243" s="56">
        <f t="shared" si="34"/>
        <v>40</v>
      </c>
    </row>
    <row r="244" spans="2:13" ht="12">
      <c r="B244" s="54" t="s">
        <v>91</v>
      </c>
      <c r="C244" s="54"/>
      <c r="D244" s="54"/>
      <c r="E244" s="115">
        <f>SUM(E245:E253)</f>
        <v>64</v>
      </c>
      <c r="F244" s="115">
        <f aca="true" t="shared" si="42" ref="F244:L244">SUM(F245:F253)</f>
        <v>68</v>
      </c>
      <c r="G244" s="115">
        <f t="shared" si="42"/>
        <v>100</v>
      </c>
      <c r="H244" s="115">
        <f t="shared" si="42"/>
        <v>169</v>
      </c>
      <c r="I244" s="115">
        <f t="shared" si="42"/>
        <v>0</v>
      </c>
      <c r="J244" s="115">
        <f t="shared" si="42"/>
        <v>32</v>
      </c>
      <c r="K244" s="115">
        <f t="shared" si="42"/>
        <v>0</v>
      </c>
      <c r="L244" s="115">
        <f t="shared" si="42"/>
        <v>0</v>
      </c>
      <c r="M244" s="55">
        <f t="shared" si="34"/>
        <v>433</v>
      </c>
    </row>
    <row r="245" spans="3:13" ht="12">
      <c r="C245" s="51" t="s">
        <v>413</v>
      </c>
      <c r="D245" s="51" t="s">
        <v>414</v>
      </c>
      <c r="E245" s="117">
        <v>63</v>
      </c>
      <c r="F245" s="117">
        <v>54</v>
      </c>
      <c r="G245" s="117">
        <v>60</v>
      </c>
      <c r="H245" s="117">
        <v>19</v>
      </c>
      <c r="I245" s="117">
        <v>0</v>
      </c>
      <c r="J245" s="117">
        <v>1</v>
      </c>
      <c r="K245" s="114">
        <v>0</v>
      </c>
      <c r="L245" s="114">
        <v>0</v>
      </c>
      <c r="M245" s="56">
        <f t="shared" si="34"/>
        <v>197</v>
      </c>
    </row>
    <row r="246" spans="3:13" ht="12">
      <c r="C246" s="51" t="s">
        <v>415</v>
      </c>
      <c r="D246" s="51" t="s">
        <v>416</v>
      </c>
      <c r="E246" s="117">
        <v>0</v>
      </c>
      <c r="F246" s="117">
        <v>5</v>
      </c>
      <c r="G246" s="117">
        <v>16</v>
      </c>
      <c r="H246" s="117">
        <v>52</v>
      </c>
      <c r="I246" s="117">
        <v>0</v>
      </c>
      <c r="J246" s="117">
        <v>0</v>
      </c>
      <c r="K246" s="114">
        <v>0</v>
      </c>
      <c r="L246" s="114">
        <v>0</v>
      </c>
      <c r="M246" s="56">
        <f t="shared" si="34"/>
        <v>73</v>
      </c>
    </row>
    <row r="247" spans="3:13" ht="12">
      <c r="C247" s="51" t="s">
        <v>417</v>
      </c>
      <c r="D247" s="51" t="s">
        <v>418</v>
      </c>
      <c r="E247" s="117">
        <v>0</v>
      </c>
      <c r="F247" s="117">
        <v>0</v>
      </c>
      <c r="G247" s="117">
        <v>2</v>
      </c>
      <c r="H247" s="117">
        <v>12</v>
      </c>
      <c r="I247" s="117">
        <v>0</v>
      </c>
      <c r="J247" s="117">
        <v>0</v>
      </c>
      <c r="K247" s="114">
        <v>0</v>
      </c>
      <c r="L247" s="114">
        <v>0</v>
      </c>
      <c r="M247" s="56">
        <f t="shared" si="34"/>
        <v>14</v>
      </c>
    </row>
    <row r="248" spans="3:13" ht="12">
      <c r="C248" s="51" t="s">
        <v>426</v>
      </c>
      <c r="D248" s="51" t="s">
        <v>427</v>
      </c>
      <c r="E248" s="117">
        <v>0</v>
      </c>
      <c r="F248" s="117">
        <v>0</v>
      </c>
      <c r="G248" s="117">
        <v>0</v>
      </c>
      <c r="H248" s="117">
        <v>0</v>
      </c>
      <c r="I248" s="117">
        <v>0</v>
      </c>
      <c r="J248" s="117">
        <v>22</v>
      </c>
      <c r="K248" s="114">
        <v>0</v>
      </c>
      <c r="L248" s="114">
        <v>0</v>
      </c>
      <c r="M248" s="56">
        <f t="shared" si="34"/>
        <v>22</v>
      </c>
    </row>
    <row r="249" spans="3:13" ht="12">
      <c r="C249" s="51" t="s">
        <v>419</v>
      </c>
      <c r="D249" s="51" t="s">
        <v>420</v>
      </c>
      <c r="E249" s="117">
        <v>0</v>
      </c>
      <c r="F249" s="117">
        <v>0</v>
      </c>
      <c r="G249" s="117">
        <v>2</v>
      </c>
      <c r="H249" s="117">
        <v>2</v>
      </c>
      <c r="I249" s="117">
        <v>0</v>
      </c>
      <c r="J249" s="117">
        <v>0</v>
      </c>
      <c r="K249" s="114">
        <v>0</v>
      </c>
      <c r="L249" s="114">
        <v>0</v>
      </c>
      <c r="M249" s="56">
        <f t="shared" si="34"/>
        <v>4</v>
      </c>
    </row>
    <row r="250" spans="3:13" ht="12">
      <c r="C250" s="51" t="s">
        <v>421</v>
      </c>
      <c r="D250" s="51" t="s">
        <v>422</v>
      </c>
      <c r="E250" s="117">
        <v>0</v>
      </c>
      <c r="F250" s="117">
        <v>1</v>
      </c>
      <c r="G250" s="117">
        <v>9</v>
      </c>
      <c r="H250" s="117">
        <v>33</v>
      </c>
      <c r="I250" s="117">
        <v>0</v>
      </c>
      <c r="J250" s="117">
        <v>0</v>
      </c>
      <c r="K250" s="114">
        <v>0</v>
      </c>
      <c r="L250" s="114">
        <v>0</v>
      </c>
      <c r="M250" s="56">
        <f t="shared" si="34"/>
        <v>43</v>
      </c>
    </row>
    <row r="251" spans="3:13" ht="12">
      <c r="C251" s="51" t="s">
        <v>423</v>
      </c>
      <c r="D251" s="51" t="s">
        <v>216</v>
      </c>
      <c r="E251" s="117">
        <v>1</v>
      </c>
      <c r="F251" s="117">
        <v>8</v>
      </c>
      <c r="G251" s="117">
        <v>9</v>
      </c>
      <c r="H251" s="117">
        <v>37</v>
      </c>
      <c r="I251" s="117">
        <v>0</v>
      </c>
      <c r="J251" s="117">
        <v>0</v>
      </c>
      <c r="K251" s="114">
        <v>0</v>
      </c>
      <c r="L251" s="114">
        <v>0</v>
      </c>
      <c r="M251" s="56">
        <f t="shared" si="34"/>
        <v>55</v>
      </c>
    </row>
    <row r="252" spans="3:13" ht="12">
      <c r="C252" s="51" t="s">
        <v>424</v>
      </c>
      <c r="D252" s="51" t="s">
        <v>425</v>
      </c>
      <c r="E252" s="117">
        <v>0</v>
      </c>
      <c r="F252" s="117">
        <v>0</v>
      </c>
      <c r="G252" s="117">
        <v>0</v>
      </c>
      <c r="H252" s="117">
        <v>0</v>
      </c>
      <c r="I252" s="117">
        <v>0</v>
      </c>
      <c r="J252" s="117">
        <v>9</v>
      </c>
      <c r="K252" s="114">
        <v>0</v>
      </c>
      <c r="L252" s="114">
        <v>0</v>
      </c>
      <c r="M252" s="56">
        <f t="shared" si="34"/>
        <v>9</v>
      </c>
    </row>
    <row r="253" spans="3:13" ht="12">
      <c r="C253" s="51" t="s">
        <v>428</v>
      </c>
      <c r="D253" s="51" t="s">
        <v>429</v>
      </c>
      <c r="E253" s="117">
        <v>0</v>
      </c>
      <c r="F253" s="117">
        <v>0</v>
      </c>
      <c r="G253" s="117">
        <v>2</v>
      </c>
      <c r="H253" s="117">
        <v>14</v>
      </c>
      <c r="I253" s="117">
        <v>0</v>
      </c>
      <c r="J253" s="117">
        <v>0</v>
      </c>
      <c r="K253" s="114">
        <v>0</v>
      </c>
      <c r="L253" s="114">
        <v>0</v>
      </c>
      <c r="M253" s="56">
        <f t="shared" si="34"/>
        <v>16</v>
      </c>
    </row>
    <row r="254" spans="2:13" ht="12">
      <c r="B254" s="54" t="s">
        <v>92</v>
      </c>
      <c r="C254" s="54"/>
      <c r="D254" s="54"/>
      <c r="E254" s="115">
        <f>SUM(E255:E273)</f>
        <v>62</v>
      </c>
      <c r="F254" s="115">
        <f aca="true" t="shared" si="43" ref="F254:L254">SUM(F255:F273)</f>
        <v>51</v>
      </c>
      <c r="G254" s="115">
        <f t="shared" si="43"/>
        <v>72</v>
      </c>
      <c r="H254" s="115">
        <f t="shared" si="43"/>
        <v>100</v>
      </c>
      <c r="I254" s="115">
        <f t="shared" si="43"/>
        <v>0</v>
      </c>
      <c r="J254" s="115">
        <f t="shared" si="43"/>
        <v>76</v>
      </c>
      <c r="K254" s="115">
        <f t="shared" si="43"/>
        <v>0</v>
      </c>
      <c r="L254" s="115">
        <f t="shared" si="43"/>
        <v>0</v>
      </c>
      <c r="M254" s="55">
        <f t="shared" si="34"/>
        <v>361</v>
      </c>
    </row>
    <row r="255" spans="3:13" ht="12">
      <c r="C255" s="51" t="s">
        <v>430</v>
      </c>
      <c r="D255" s="51" t="s">
        <v>431</v>
      </c>
      <c r="E255" s="117">
        <v>0</v>
      </c>
      <c r="F255" s="117">
        <v>0</v>
      </c>
      <c r="G255" s="117">
        <v>0</v>
      </c>
      <c r="H255" s="117">
        <v>0</v>
      </c>
      <c r="I255" s="117">
        <v>0</v>
      </c>
      <c r="J255" s="117">
        <v>10</v>
      </c>
      <c r="K255" s="114">
        <v>0</v>
      </c>
      <c r="L255" s="114">
        <v>0</v>
      </c>
      <c r="M255" s="56">
        <f t="shared" si="34"/>
        <v>10</v>
      </c>
    </row>
    <row r="256" spans="3:13" ht="12">
      <c r="C256" s="51" t="s">
        <v>432</v>
      </c>
      <c r="D256" s="51" t="s">
        <v>433</v>
      </c>
      <c r="E256" s="117">
        <v>0</v>
      </c>
      <c r="F256" s="117">
        <v>0</v>
      </c>
      <c r="G256" s="117">
        <v>0</v>
      </c>
      <c r="H256" s="117">
        <v>0</v>
      </c>
      <c r="I256" s="117">
        <v>0</v>
      </c>
      <c r="J256" s="117">
        <v>1</v>
      </c>
      <c r="K256" s="114">
        <v>0</v>
      </c>
      <c r="L256" s="114">
        <v>0</v>
      </c>
      <c r="M256" s="56">
        <f t="shared" si="34"/>
        <v>1</v>
      </c>
    </row>
    <row r="257" spans="3:13" ht="12">
      <c r="C257" s="51" t="s">
        <v>434</v>
      </c>
      <c r="D257" s="51" t="s">
        <v>435</v>
      </c>
      <c r="E257" s="117">
        <v>0</v>
      </c>
      <c r="F257" s="117">
        <v>0</v>
      </c>
      <c r="G257" s="117">
        <v>0</v>
      </c>
      <c r="H257" s="117">
        <v>0</v>
      </c>
      <c r="I257" s="117">
        <v>0</v>
      </c>
      <c r="J257" s="117">
        <v>28</v>
      </c>
      <c r="K257" s="114">
        <v>0</v>
      </c>
      <c r="L257" s="114">
        <v>0</v>
      </c>
      <c r="M257" s="56">
        <f t="shared" si="34"/>
        <v>28</v>
      </c>
    </row>
    <row r="258" spans="3:13" ht="12">
      <c r="C258" s="51" t="s">
        <v>436</v>
      </c>
      <c r="D258" s="51" t="s">
        <v>437</v>
      </c>
      <c r="E258" s="117">
        <v>0</v>
      </c>
      <c r="F258" s="117">
        <v>0</v>
      </c>
      <c r="G258" s="117">
        <v>0</v>
      </c>
      <c r="H258" s="117">
        <v>0</v>
      </c>
      <c r="I258" s="117">
        <v>0</v>
      </c>
      <c r="J258" s="117">
        <v>2</v>
      </c>
      <c r="K258" s="114">
        <v>0</v>
      </c>
      <c r="L258" s="114">
        <v>0</v>
      </c>
      <c r="M258" s="56">
        <f t="shared" si="34"/>
        <v>2</v>
      </c>
    </row>
    <row r="259" spans="3:13" ht="12">
      <c r="C259" s="51" t="s">
        <v>438</v>
      </c>
      <c r="D259" s="51" t="s">
        <v>439</v>
      </c>
      <c r="E259" s="117">
        <v>0</v>
      </c>
      <c r="F259" s="117">
        <v>0</v>
      </c>
      <c r="G259" s="117">
        <v>0</v>
      </c>
      <c r="H259" s="117">
        <v>0</v>
      </c>
      <c r="I259" s="117">
        <v>0</v>
      </c>
      <c r="J259" s="117">
        <v>28</v>
      </c>
      <c r="K259" s="114">
        <v>0</v>
      </c>
      <c r="L259" s="114">
        <v>0</v>
      </c>
      <c r="M259" s="56">
        <f t="shared" si="34"/>
        <v>28</v>
      </c>
    </row>
    <row r="260" spans="3:13" ht="12">
      <c r="C260" s="51" t="s">
        <v>582</v>
      </c>
      <c r="D260" s="51" t="s">
        <v>583</v>
      </c>
      <c r="E260" s="117">
        <v>0</v>
      </c>
      <c r="F260" s="117">
        <v>0</v>
      </c>
      <c r="G260" s="117">
        <v>0</v>
      </c>
      <c r="H260" s="117">
        <v>0</v>
      </c>
      <c r="I260" s="117">
        <v>0</v>
      </c>
      <c r="J260" s="117">
        <v>7</v>
      </c>
      <c r="K260" s="114">
        <v>0</v>
      </c>
      <c r="L260" s="114">
        <v>0</v>
      </c>
      <c r="M260" s="56">
        <f t="shared" si="34"/>
        <v>7</v>
      </c>
    </row>
    <row r="261" spans="3:13" ht="12">
      <c r="C261" s="51" t="s">
        <v>440</v>
      </c>
      <c r="D261" s="51" t="s">
        <v>441</v>
      </c>
      <c r="E261" s="117">
        <v>19</v>
      </c>
      <c r="F261" s="117">
        <v>10</v>
      </c>
      <c r="G261" s="117">
        <v>10</v>
      </c>
      <c r="H261" s="117">
        <v>14</v>
      </c>
      <c r="I261" s="117">
        <v>0</v>
      </c>
      <c r="J261" s="117">
        <v>0</v>
      </c>
      <c r="K261" s="114">
        <v>0</v>
      </c>
      <c r="L261" s="114">
        <v>0</v>
      </c>
      <c r="M261" s="56">
        <f t="shared" si="34"/>
        <v>53</v>
      </c>
    </row>
    <row r="262" spans="3:13" ht="12">
      <c r="C262" s="51" t="s">
        <v>442</v>
      </c>
      <c r="D262" s="51" t="s">
        <v>443</v>
      </c>
      <c r="E262" s="117">
        <v>2</v>
      </c>
      <c r="F262" s="117">
        <v>0</v>
      </c>
      <c r="G262" s="117">
        <v>3</v>
      </c>
      <c r="H262" s="117">
        <v>3</v>
      </c>
      <c r="I262" s="117">
        <v>0</v>
      </c>
      <c r="J262" s="117">
        <v>0</v>
      </c>
      <c r="K262" s="114">
        <v>0</v>
      </c>
      <c r="L262" s="114">
        <v>0</v>
      </c>
      <c r="M262" s="56">
        <f t="shared" si="34"/>
        <v>8</v>
      </c>
    </row>
    <row r="263" spans="3:13" ht="12">
      <c r="C263" s="51" t="s">
        <v>444</v>
      </c>
      <c r="D263" s="51" t="s">
        <v>445</v>
      </c>
      <c r="E263" s="117">
        <v>17</v>
      </c>
      <c r="F263" s="117">
        <v>17</v>
      </c>
      <c r="G263" s="117">
        <v>26</v>
      </c>
      <c r="H263" s="117">
        <v>38</v>
      </c>
      <c r="I263" s="117">
        <v>0</v>
      </c>
      <c r="J263" s="117">
        <v>0</v>
      </c>
      <c r="K263" s="114">
        <v>0</v>
      </c>
      <c r="L263" s="114">
        <v>0</v>
      </c>
      <c r="M263" s="56">
        <f t="shared" si="34"/>
        <v>98</v>
      </c>
    </row>
    <row r="264" spans="3:13" ht="12">
      <c r="C264" s="51" t="s">
        <v>446</v>
      </c>
      <c r="D264" s="51" t="s">
        <v>447</v>
      </c>
      <c r="E264" s="117">
        <v>3</v>
      </c>
      <c r="F264" s="117">
        <v>1</v>
      </c>
      <c r="G264" s="117">
        <v>1</v>
      </c>
      <c r="H264" s="117">
        <v>3</v>
      </c>
      <c r="I264" s="117">
        <v>0</v>
      </c>
      <c r="J264" s="117">
        <v>0</v>
      </c>
      <c r="K264" s="114">
        <v>0</v>
      </c>
      <c r="L264" s="114">
        <v>0</v>
      </c>
      <c r="M264" s="56">
        <f t="shared" si="34"/>
        <v>8</v>
      </c>
    </row>
    <row r="265" spans="3:13" ht="12">
      <c r="C265" s="51" t="s">
        <v>448</v>
      </c>
      <c r="D265" s="51" t="s">
        <v>449</v>
      </c>
      <c r="E265" s="117">
        <v>0</v>
      </c>
      <c r="F265" s="117">
        <v>6</v>
      </c>
      <c r="G265" s="117">
        <v>4</v>
      </c>
      <c r="H265" s="117">
        <v>1</v>
      </c>
      <c r="I265" s="117">
        <v>0</v>
      </c>
      <c r="J265" s="117">
        <v>0</v>
      </c>
      <c r="K265" s="114">
        <v>0</v>
      </c>
      <c r="L265" s="114">
        <v>0</v>
      </c>
      <c r="M265" s="56">
        <f t="shared" si="34"/>
        <v>11</v>
      </c>
    </row>
    <row r="266" spans="3:13" ht="12">
      <c r="C266" s="51" t="s">
        <v>450</v>
      </c>
      <c r="D266" s="51" t="s">
        <v>451</v>
      </c>
      <c r="E266" s="117">
        <v>0</v>
      </c>
      <c r="F266" s="117">
        <v>1</v>
      </c>
      <c r="G266" s="117">
        <v>1</v>
      </c>
      <c r="H266" s="117">
        <v>0</v>
      </c>
      <c r="I266" s="117">
        <v>0</v>
      </c>
      <c r="J266" s="117">
        <v>0</v>
      </c>
      <c r="K266" s="114">
        <v>0</v>
      </c>
      <c r="L266" s="114">
        <v>0</v>
      </c>
      <c r="M266" s="56">
        <f t="shared" si="34"/>
        <v>2</v>
      </c>
    </row>
    <row r="267" spans="3:13" ht="12">
      <c r="C267" s="51" t="s">
        <v>452</v>
      </c>
      <c r="D267" s="51" t="s">
        <v>437</v>
      </c>
      <c r="E267" s="117">
        <v>0</v>
      </c>
      <c r="F267" s="117">
        <v>0</v>
      </c>
      <c r="G267" s="117">
        <v>1</v>
      </c>
      <c r="H267" s="117">
        <v>2</v>
      </c>
      <c r="I267" s="117">
        <v>0</v>
      </c>
      <c r="J267" s="117">
        <v>0</v>
      </c>
      <c r="K267" s="114">
        <v>0</v>
      </c>
      <c r="L267" s="114">
        <v>0</v>
      </c>
      <c r="M267" s="56">
        <f t="shared" si="34"/>
        <v>3</v>
      </c>
    </row>
    <row r="268" spans="3:13" ht="12">
      <c r="C268" s="51" t="s">
        <v>453</v>
      </c>
      <c r="D268" s="51" t="s">
        <v>454</v>
      </c>
      <c r="E268" s="117">
        <v>1</v>
      </c>
      <c r="F268" s="117">
        <v>0</v>
      </c>
      <c r="G268" s="117">
        <v>1</v>
      </c>
      <c r="H268" s="117">
        <v>1</v>
      </c>
      <c r="I268" s="117">
        <v>0</v>
      </c>
      <c r="J268" s="117">
        <v>0</v>
      </c>
      <c r="K268" s="114">
        <v>0</v>
      </c>
      <c r="L268" s="114">
        <v>0</v>
      </c>
      <c r="M268" s="56">
        <f t="shared" si="34"/>
        <v>3</v>
      </c>
    </row>
    <row r="269" spans="3:13" ht="12">
      <c r="C269" s="51" t="s">
        <v>455</v>
      </c>
      <c r="D269" s="51" t="s">
        <v>439</v>
      </c>
      <c r="E269" s="117">
        <v>5</v>
      </c>
      <c r="F269" s="117">
        <v>5</v>
      </c>
      <c r="G269" s="117">
        <v>8</v>
      </c>
      <c r="H269" s="117">
        <v>15</v>
      </c>
      <c r="I269" s="117">
        <v>0</v>
      </c>
      <c r="J269" s="117">
        <v>0</v>
      </c>
      <c r="K269" s="114">
        <v>0</v>
      </c>
      <c r="L269" s="114">
        <v>0</v>
      </c>
      <c r="M269" s="56">
        <f t="shared" si="34"/>
        <v>33</v>
      </c>
    </row>
    <row r="270" spans="3:13" ht="12">
      <c r="C270" s="51" t="s">
        <v>456</v>
      </c>
      <c r="D270" s="51" t="s">
        <v>457</v>
      </c>
      <c r="E270" s="117">
        <v>2</v>
      </c>
      <c r="F270" s="117">
        <v>0</v>
      </c>
      <c r="G270" s="117">
        <v>6</v>
      </c>
      <c r="H270" s="117">
        <v>1</v>
      </c>
      <c r="I270" s="117">
        <v>0</v>
      </c>
      <c r="J270" s="117">
        <v>0</v>
      </c>
      <c r="K270" s="114">
        <v>0</v>
      </c>
      <c r="L270" s="114">
        <v>0</v>
      </c>
      <c r="M270" s="56">
        <f t="shared" si="34"/>
        <v>9</v>
      </c>
    </row>
    <row r="271" spans="3:13" ht="12">
      <c r="C271" s="51" t="s">
        <v>458</v>
      </c>
      <c r="D271" s="51" t="s">
        <v>666</v>
      </c>
      <c r="E271" s="117">
        <v>5</v>
      </c>
      <c r="F271" s="117">
        <v>4</v>
      </c>
      <c r="G271" s="117">
        <v>6</v>
      </c>
      <c r="H271" s="117">
        <v>7</v>
      </c>
      <c r="I271" s="117">
        <v>0</v>
      </c>
      <c r="J271" s="117">
        <v>0</v>
      </c>
      <c r="K271" s="114">
        <v>0</v>
      </c>
      <c r="L271" s="114">
        <v>0</v>
      </c>
      <c r="M271" s="56">
        <f t="shared" si="34"/>
        <v>22</v>
      </c>
    </row>
    <row r="272" spans="3:13" ht="12">
      <c r="C272" s="51" t="s">
        <v>460</v>
      </c>
      <c r="D272" s="51" t="s">
        <v>461</v>
      </c>
      <c r="E272" s="117">
        <v>4</v>
      </c>
      <c r="F272" s="117">
        <v>2</v>
      </c>
      <c r="G272" s="117">
        <v>1</v>
      </c>
      <c r="H272" s="117">
        <v>4</v>
      </c>
      <c r="I272" s="117">
        <v>0</v>
      </c>
      <c r="J272" s="117">
        <v>0</v>
      </c>
      <c r="K272" s="114">
        <v>0</v>
      </c>
      <c r="L272" s="114">
        <v>0</v>
      </c>
      <c r="M272" s="56">
        <f aca="true" t="shared" si="44" ref="M272:M306">SUM(E272:L272)</f>
        <v>11</v>
      </c>
    </row>
    <row r="273" spans="3:13" ht="12">
      <c r="C273" s="51" t="s">
        <v>462</v>
      </c>
      <c r="D273" s="51" t="s">
        <v>463</v>
      </c>
      <c r="E273" s="117">
        <v>4</v>
      </c>
      <c r="F273" s="117">
        <v>5</v>
      </c>
      <c r="G273" s="117">
        <v>4</v>
      </c>
      <c r="H273" s="117">
        <v>11</v>
      </c>
      <c r="I273" s="117">
        <v>0</v>
      </c>
      <c r="J273" s="117">
        <v>0</v>
      </c>
      <c r="K273" s="114">
        <v>0</v>
      </c>
      <c r="L273" s="114">
        <v>0</v>
      </c>
      <c r="M273" s="56">
        <f t="shared" si="44"/>
        <v>24</v>
      </c>
    </row>
    <row r="274" spans="2:13" ht="12">
      <c r="B274" s="54" t="s">
        <v>93</v>
      </c>
      <c r="C274" s="54"/>
      <c r="D274" s="54"/>
      <c r="E274" s="115">
        <f>SUM(E275:E280)</f>
        <v>64</v>
      </c>
      <c r="F274" s="115">
        <f aca="true" t="shared" si="45" ref="F274:L274">SUM(F275:F280)</f>
        <v>68</v>
      </c>
      <c r="G274" s="115">
        <f t="shared" si="45"/>
        <v>78</v>
      </c>
      <c r="H274" s="115">
        <f t="shared" si="45"/>
        <v>109</v>
      </c>
      <c r="I274" s="115">
        <f t="shared" si="45"/>
        <v>0</v>
      </c>
      <c r="J274" s="115">
        <f t="shared" si="45"/>
        <v>28</v>
      </c>
      <c r="K274" s="115">
        <f t="shared" si="45"/>
        <v>0</v>
      </c>
      <c r="L274" s="115">
        <f t="shared" si="45"/>
        <v>0</v>
      </c>
      <c r="M274" s="55">
        <f t="shared" si="44"/>
        <v>347</v>
      </c>
    </row>
    <row r="275" spans="3:13" ht="12">
      <c r="C275" s="51" t="s">
        <v>464</v>
      </c>
      <c r="D275" s="51" t="s">
        <v>465</v>
      </c>
      <c r="E275" s="117">
        <v>0</v>
      </c>
      <c r="F275" s="117">
        <v>0</v>
      </c>
      <c r="G275" s="117">
        <v>0</v>
      </c>
      <c r="H275" s="117">
        <v>0</v>
      </c>
      <c r="I275" s="117">
        <v>0</v>
      </c>
      <c r="J275" s="117">
        <v>11</v>
      </c>
      <c r="K275" s="114">
        <v>0</v>
      </c>
      <c r="L275" s="114">
        <v>0</v>
      </c>
      <c r="M275" s="56">
        <f t="shared" si="44"/>
        <v>11</v>
      </c>
    </row>
    <row r="276" spans="3:13" ht="12">
      <c r="C276" s="51" t="s">
        <v>466</v>
      </c>
      <c r="D276" s="51" t="s">
        <v>467</v>
      </c>
      <c r="E276" s="117">
        <v>10</v>
      </c>
      <c r="F276" s="117">
        <v>8</v>
      </c>
      <c r="G276" s="117">
        <v>10</v>
      </c>
      <c r="H276" s="117">
        <v>16</v>
      </c>
      <c r="I276" s="117">
        <v>0</v>
      </c>
      <c r="J276" s="117">
        <v>17</v>
      </c>
      <c r="K276" s="114">
        <v>0</v>
      </c>
      <c r="L276" s="114">
        <v>0</v>
      </c>
      <c r="M276" s="56">
        <f t="shared" si="44"/>
        <v>61</v>
      </c>
    </row>
    <row r="277" spans="3:13" ht="12">
      <c r="C277" s="51" t="s">
        <v>468</v>
      </c>
      <c r="D277" s="51" t="s">
        <v>469</v>
      </c>
      <c r="E277" s="117">
        <v>10</v>
      </c>
      <c r="F277" s="117">
        <v>13</v>
      </c>
      <c r="G277" s="117">
        <v>16</v>
      </c>
      <c r="H277" s="117">
        <v>20</v>
      </c>
      <c r="I277" s="117">
        <v>0</v>
      </c>
      <c r="J277" s="117">
        <v>0</v>
      </c>
      <c r="K277" s="114">
        <v>0</v>
      </c>
      <c r="L277" s="114">
        <v>0</v>
      </c>
      <c r="M277" s="56">
        <f t="shared" si="44"/>
        <v>59</v>
      </c>
    </row>
    <row r="278" spans="3:13" ht="12">
      <c r="C278" s="51" t="s">
        <v>470</v>
      </c>
      <c r="D278" s="51" t="s">
        <v>435</v>
      </c>
      <c r="E278" s="117">
        <v>33</v>
      </c>
      <c r="F278" s="117">
        <v>34</v>
      </c>
      <c r="G278" s="117">
        <v>36</v>
      </c>
      <c r="H278" s="117">
        <v>44</v>
      </c>
      <c r="I278" s="117">
        <v>0</v>
      </c>
      <c r="J278" s="117">
        <v>0</v>
      </c>
      <c r="K278" s="114">
        <v>0</v>
      </c>
      <c r="L278" s="114">
        <v>0</v>
      </c>
      <c r="M278" s="56">
        <f t="shared" si="44"/>
        <v>147</v>
      </c>
    </row>
    <row r="279" spans="3:13" ht="12">
      <c r="C279" s="60" t="s">
        <v>642</v>
      </c>
      <c r="D279" s="60" t="s">
        <v>643</v>
      </c>
      <c r="E279" s="117">
        <v>1</v>
      </c>
      <c r="F279" s="117">
        <v>1</v>
      </c>
      <c r="G279" s="117">
        <v>1</v>
      </c>
      <c r="H279" s="117">
        <v>2</v>
      </c>
      <c r="I279" s="117">
        <v>0</v>
      </c>
      <c r="J279" s="117">
        <v>0</v>
      </c>
      <c r="K279" s="114">
        <v>0</v>
      </c>
      <c r="L279" s="114">
        <v>0</v>
      </c>
      <c r="M279" s="56">
        <f t="shared" si="44"/>
        <v>5</v>
      </c>
    </row>
    <row r="280" spans="3:13" ht="12">
      <c r="C280" s="51" t="s">
        <v>472</v>
      </c>
      <c r="D280" s="51" t="s">
        <v>216</v>
      </c>
      <c r="E280" s="117">
        <v>10</v>
      </c>
      <c r="F280" s="117">
        <v>12</v>
      </c>
      <c r="G280" s="117">
        <v>15</v>
      </c>
      <c r="H280" s="117">
        <v>27</v>
      </c>
      <c r="I280" s="117">
        <v>0</v>
      </c>
      <c r="J280" s="117">
        <v>0</v>
      </c>
      <c r="K280" s="114">
        <v>0</v>
      </c>
      <c r="L280" s="114">
        <v>0</v>
      </c>
      <c r="M280" s="56">
        <f t="shared" si="44"/>
        <v>64</v>
      </c>
    </row>
    <row r="281" spans="1:14" ht="12">
      <c r="A281" s="54" t="s">
        <v>94</v>
      </c>
      <c r="B281" s="54"/>
      <c r="C281" s="54"/>
      <c r="D281" s="54"/>
      <c r="E281" s="117">
        <f>E282</f>
        <v>53</v>
      </c>
      <c r="F281" s="117">
        <f aca="true" t="shared" si="46" ref="F281:M281">F282</f>
        <v>67</v>
      </c>
      <c r="G281" s="117">
        <f t="shared" si="46"/>
        <v>106</v>
      </c>
      <c r="H281" s="117">
        <f t="shared" si="46"/>
        <v>130</v>
      </c>
      <c r="I281" s="117">
        <f t="shared" si="46"/>
        <v>0</v>
      </c>
      <c r="J281" s="117">
        <f t="shared" si="46"/>
        <v>38</v>
      </c>
      <c r="K281" s="117">
        <f t="shared" si="46"/>
        <v>0</v>
      </c>
      <c r="L281" s="117">
        <f t="shared" si="46"/>
        <v>0</v>
      </c>
      <c r="M281" s="118">
        <f t="shared" si="46"/>
        <v>394</v>
      </c>
      <c r="N281" s="114"/>
    </row>
    <row r="282" spans="2:13" ht="12">
      <c r="B282" s="57" t="s">
        <v>94</v>
      </c>
      <c r="C282" s="57"/>
      <c r="D282" s="57"/>
      <c r="E282" s="116">
        <f aca="true" t="shared" si="47" ref="E282:L282">SUM(E283:E289)</f>
        <v>53</v>
      </c>
      <c r="F282" s="116">
        <f t="shared" si="47"/>
        <v>67</v>
      </c>
      <c r="G282" s="116">
        <f t="shared" si="47"/>
        <v>106</v>
      </c>
      <c r="H282" s="116">
        <f t="shared" si="47"/>
        <v>130</v>
      </c>
      <c r="I282" s="116">
        <f t="shared" si="47"/>
        <v>0</v>
      </c>
      <c r="J282" s="116">
        <f t="shared" si="47"/>
        <v>38</v>
      </c>
      <c r="K282" s="116">
        <f t="shared" si="47"/>
        <v>0</v>
      </c>
      <c r="L282" s="116">
        <f t="shared" si="47"/>
        <v>0</v>
      </c>
      <c r="M282" s="55">
        <f t="shared" si="44"/>
        <v>394</v>
      </c>
    </row>
    <row r="283" spans="3:13" ht="12">
      <c r="C283" s="51" t="s">
        <v>473</v>
      </c>
      <c r="D283" s="51" t="s">
        <v>474</v>
      </c>
      <c r="E283" s="117">
        <v>7</v>
      </c>
      <c r="F283" s="117">
        <v>38</v>
      </c>
      <c r="G283" s="117">
        <v>5</v>
      </c>
      <c r="H283" s="117">
        <v>0</v>
      </c>
      <c r="I283" s="117">
        <v>0</v>
      </c>
      <c r="J283" s="117">
        <v>0</v>
      </c>
      <c r="K283" s="114">
        <v>0</v>
      </c>
      <c r="L283" s="114">
        <v>0</v>
      </c>
      <c r="M283" s="56">
        <f t="shared" si="44"/>
        <v>50</v>
      </c>
    </row>
    <row r="284" spans="3:13" ht="12">
      <c r="C284" s="51" t="s">
        <v>475</v>
      </c>
      <c r="D284" s="51" t="s">
        <v>476</v>
      </c>
      <c r="E284" s="117">
        <v>0</v>
      </c>
      <c r="F284" s="117">
        <v>3</v>
      </c>
      <c r="G284" s="117">
        <v>87</v>
      </c>
      <c r="H284" s="117">
        <v>121</v>
      </c>
      <c r="I284" s="117">
        <v>0</v>
      </c>
      <c r="J284" s="117">
        <v>0</v>
      </c>
      <c r="K284" s="114">
        <v>0</v>
      </c>
      <c r="L284" s="114">
        <v>0</v>
      </c>
      <c r="M284" s="56">
        <f t="shared" si="44"/>
        <v>211</v>
      </c>
    </row>
    <row r="285" spans="3:13" ht="12">
      <c r="C285" s="51" t="s">
        <v>477</v>
      </c>
      <c r="D285" s="51" t="s">
        <v>478</v>
      </c>
      <c r="E285" s="117">
        <v>0</v>
      </c>
      <c r="F285" s="117">
        <v>0</v>
      </c>
      <c r="G285" s="117">
        <v>14</v>
      </c>
      <c r="H285" s="117">
        <v>8</v>
      </c>
      <c r="I285" s="117">
        <v>0</v>
      </c>
      <c r="J285" s="117">
        <v>0</v>
      </c>
      <c r="K285" s="114">
        <v>0</v>
      </c>
      <c r="L285" s="114">
        <v>0</v>
      </c>
      <c r="M285" s="56">
        <f t="shared" si="44"/>
        <v>22</v>
      </c>
    </row>
    <row r="286" spans="3:13" ht="12">
      <c r="C286" s="51" t="s">
        <v>479</v>
      </c>
      <c r="D286" s="51" t="s">
        <v>480</v>
      </c>
      <c r="E286" s="117">
        <v>46</v>
      </c>
      <c r="F286" s="117">
        <v>26</v>
      </c>
      <c r="G286" s="117">
        <v>0</v>
      </c>
      <c r="H286" s="117">
        <v>0</v>
      </c>
      <c r="I286" s="117">
        <v>0</v>
      </c>
      <c r="J286" s="117">
        <v>0</v>
      </c>
      <c r="K286" s="114">
        <v>0</v>
      </c>
      <c r="L286" s="114">
        <v>0</v>
      </c>
      <c r="M286" s="56">
        <f t="shared" si="44"/>
        <v>72</v>
      </c>
    </row>
    <row r="287" spans="3:13" ht="12">
      <c r="C287" s="60" t="s">
        <v>644</v>
      </c>
      <c r="D287" s="60" t="s">
        <v>645</v>
      </c>
      <c r="E287" s="117">
        <v>0</v>
      </c>
      <c r="F287" s="117">
        <v>0</v>
      </c>
      <c r="G287" s="117">
        <v>0</v>
      </c>
      <c r="H287" s="117">
        <v>1</v>
      </c>
      <c r="I287" s="117">
        <v>0</v>
      </c>
      <c r="J287" s="117">
        <v>0</v>
      </c>
      <c r="K287" s="114">
        <v>0</v>
      </c>
      <c r="L287" s="114">
        <v>0</v>
      </c>
      <c r="M287" s="56">
        <f t="shared" si="44"/>
        <v>1</v>
      </c>
    </row>
    <row r="288" spans="3:13" ht="12">
      <c r="C288" s="51" t="s">
        <v>481</v>
      </c>
      <c r="D288" s="51" t="s">
        <v>482</v>
      </c>
      <c r="E288" s="117">
        <v>0</v>
      </c>
      <c r="F288" s="117">
        <v>0</v>
      </c>
      <c r="G288" s="117">
        <v>0</v>
      </c>
      <c r="H288" s="117">
        <v>0</v>
      </c>
      <c r="I288" s="117">
        <v>0</v>
      </c>
      <c r="J288" s="117">
        <v>29</v>
      </c>
      <c r="K288" s="114">
        <v>0</v>
      </c>
      <c r="L288" s="114">
        <v>0</v>
      </c>
      <c r="M288" s="56">
        <f t="shared" si="44"/>
        <v>29</v>
      </c>
    </row>
    <row r="289" spans="3:13" ht="12">
      <c r="C289" s="51" t="s">
        <v>483</v>
      </c>
      <c r="D289" s="51" t="s">
        <v>484</v>
      </c>
      <c r="E289" s="117">
        <v>0</v>
      </c>
      <c r="F289" s="117">
        <v>0</v>
      </c>
      <c r="G289" s="117">
        <v>0</v>
      </c>
      <c r="H289" s="117">
        <v>0</v>
      </c>
      <c r="I289" s="117">
        <v>0</v>
      </c>
      <c r="J289" s="117">
        <v>9</v>
      </c>
      <c r="K289" s="114">
        <v>0</v>
      </c>
      <c r="L289" s="114">
        <v>0</v>
      </c>
      <c r="M289" s="56">
        <f t="shared" si="44"/>
        <v>9</v>
      </c>
    </row>
    <row r="290" spans="1:14" ht="12">
      <c r="A290" s="54" t="s">
        <v>95</v>
      </c>
      <c r="B290" s="54"/>
      <c r="C290" s="54"/>
      <c r="D290" s="54"/>
      <c r="E290" s="118">
        <f>E291</f>
        <v>0</v>
      </c>
      <c r="F290" s="118">
        <f aca="true" t="shared" si="48" ref="F290:L290">F291</f>
        <v>0</v>
      </c>
      <c r="G290" s="118">
        <f t="shared" si="48"/>
        <v>2</v>
      </c>
      <c r="H290" s="118">
        <f t="shared" si="48"/>
        <v>16</v>
      </c>
      <c r="I290" s="118">
        <f t="shared" si="48"/>
        <v>0</v>
      </c>
      <c r="J290" s="118">
        <f t="shared" si="48"/>
        <v>0</v>
      </c>
      <c r="K290" s="118">
        <f t="shared" si="48"/>
        <v>0</v>
      </c>
      <c r="L290" s="118">
        <f t="shared" si="48"/>
        <v>0</v>
      </c>
      <c r="M290" s="55">
        <f t="shared" si="44"/>
        <v>18</v>
      </c>
      <c r="N290" s="56"/>
    </row>
    <row r="291" spans="2:13" ht="12">
      <c r="B291" s="54" t="s">
        <v>96</v>
      </c>
      <c r="C291" s="54"/>
      <c r="D291" s="54"/>
      <c r="E291" s="115">
        <f>SUM(E292:E295)</f>
        <v>0</v>
      </c>
      <c r="F291" s="115">
        <f aca="true" t="shared" si="49" ref="F291:L291">SUM(F292:F295)</f>
        <v>0</v>
      </c>
      <c r="G291" s="115">
        <f t="shared" si="49"/>
        <v>2</v>
      </c>
      <c r="H291" s="115">
        <f t="shared" si="49"/>
        <v>16</v>
      </c>
      <c r="I291" s="115">
        <f t="shared" si="49"/>
        <v>0</v>
      </c>
      <c r="J291" s="115">
        <f t="shared" si="49"/>
        <v>0</v>
      </c>
      <c r="K291" s="115">
        <f t="shared" si="49"/>
        <v>0</v>
      </c>
      <c r="L291" s="115">
        <f t="shared" si="49"/>
        <v>0</v>
      </c>
      <c r="M291" s="55">
        <f t="shared" si="44"/>
        <v>18</v>
      </c>
    </row>
    <row r="292" spans="3:13" ht="12">
      <c r="C292" s="51" t="s">
        <v>485</v>
      </c>
      <c r="D292" s="51" t="s">
        <v>486</v>
      </c>
      <c r="E292" s="114">
        <v>0</v>
      </c>
      <c r="F292" s="114">
        <v>0</v>
      </c>
      <c r="G292" s="114">
        <v>2</v>
      </c>
      <c r="H292" s="114">
        <v>6</v>
      </c>
      <c r="I292" s="114">
        <v>0</v>
      </c>
      <c r="J292" s="114">
        <v>0</v>
      </c>
      <c r="K292" s="114">
        <v>0</v>
      </c>
      <c r="L292" s="114">
        <v>0</v>
      </c>
      <c r="M292" s="56">
        <f t="shared" si="44"/>
        <v>8</v>
      </c>
    </row>
    <row r="293" spans="3:13" ht="12">
      <c r="C293" s="60" t="s">
        <v>647</v>
      </c>
      <c r="D293" s="60" t="s">
        <v>648</v>
      </c>
      <c r="E293" s="114">
        <v>0</v>
      </c>
      <c r="F293" s="114">
        <v>0</v>
      </c>
      <c r="G293" s="114">
        <v>0</v>
      </c>
      <c r="H293" s="114">
        <v>7</v>
      </c>
      <c r="I293" s="114">
        <v>0</v>
      </c>
      <c r="J293" s="114">
        <v>0</v>
      </c>
      <c r="K293" s="114">
        <v>0</v>
      </c>
      <c r="L293" s="114">
        <v>0</v>
      </c>
      <c r="M293" s="56">
        <f t="shared" si="44"/>
        <v>7</v>
      </c>
    </row>
    <row r="294" spans="3:13" ht="12">
      <c r="C294" s="51" t="s">
        <v>487</v>
      </c>
      <c r="D294" s="51" t="s">
        <v>649</v>
      </c>
      <c r="E294" s="114">
        <v>0</v>
      </c>
      <c r="F294" s="114">
        <v>0</v>
      </c>
      <c r="G294" s="114">
        <v>0</v>
      </c>
      <c r="H294" s="114">
        <v>2</v>
      </c>
      <c r="I294" s="114">
        <v>0</v>
      </c>
      <c r="J294" s="114">
        <v>0</v>
      </c>
      <c r="K294" s="114">
        <v>0</v>
      </c>
      <c r="L294" s="114">
        <v>0</v>
      </c>
      <c r="M294" s="56">
        <f t="shared" si="44"/>
        <v>2</v>
      </c>
    </row>
    <row r="295" spans="3:13" ht="12">
      <c r="C295" s="60" t="s">
        <v>646</v>
      </c>
      <c r="D295" s="60" t="s">
        <v>650</v>
      </c>
      <c r="E295" s="114">
        <v>0</v>
      </c>
      <c r="F295" s="114">
        <v>0</v>
      </c>
      <c r="G295" s="114">
        <v>0</v>
      </c>
      <c r="H295" s="114">
        <v>1</v>
      </c>
      <c r="I295" s="114">
        <v>0</v>
      </c>
      <c r="J295" s="114">
        <v>0</v>
      </c>
      <c r="K295" s="114">
        <v>0</v>
      </c>
      <c r="L295" s="114">
        <v>0</v>
      </c>
      <c r="M295" s="56">
        <f t="shared" si="44"/>
        <v>1</v>
      </c>
    </row>
    <row r="296" spans="3:13" ht="12">
      <c r="C296" s="60"/>
      <c r="D296" s="60"/>
      <c r="E296" s="114"/>
      <c r="F296" s="114"/>
      <c r="G296" s="114"/>
      <c r="H296" s="114"/>
      <c r="I296" s="114"/>
      <c r="J296" s="114"/>
      <c r="K296" s="114"/>
      <c r="L296" s="114"/>
      <c r="M296" s="56"/>
    </row>
    <row r="297" spans="1:14" ht="12">
      <c r="A297" s="54" t="s">
        <v>97</v>
      </c>
      <c r="B297" s="54"/>
      <c r="C297" s="54"/>
      <c r="D297" s="54"/>
      <c r="E297" s="55">
        <f aca="true" t="shared" si="50" ref="E297:L297">SUM(E298:E306)</f>
        <v>1248</v>
      </c>
      <c r="F297" s="55">
        <f t="shared" si="50"/>
        <v>661</v>
      </c>
      <c r="G297" s="55">
        <f t="shared" si="50"/>
        <v>532</v>
      </c>
      <c r="H297" s="55">
        <f t="shared" si="50"/>
        <v>189</v>
      </c>
      <c r="I297" s="55">
        <f t="shared" si="50"/>
        <v>58</v>
      </c>
      <c r="J297" s="55">
        <f t="shared" si="50"/>
        <v>265</v>
      </c>
      <c r="K297" s="55">
        <f t="shared" si="50"/>
        <v>12</v>
      </c>
      <c r="L297" s="55">
        <f t="shared" si="50"/>
        <v>0</v>
      </c>
      <c r="M297" s="55">
        <f t="shared" si="44"/>
        <v>2965</v>
      </c>
      <c r="N297" s="56"/>
    </row>
    <row r="298" spans="1:13" ht="12">
      <c r="A298" s="59"/>
      <c r="B298" s="59"/>
      <c r="C298" s="51" t="s">
        <v>491</v>
      </c>
      <c r="D298" s="51" t="s">
        <v>98</v>
      </c>
      <c r="E298" s="56">
        <v>0</v>
      </c>
      <c r="F298" s="56">
        <v>0</v>
      </c>
      <c r="G298" s="56">
        <v>0</v>
      </c>
      <c r="H298" s="56">
        <v>0</v>
      </c>
      <c r="I298" s="56">
        <v>58</v>
      </c>
      <c r="J298" s="56">
        <v>0</v>
      </c>
      <c r="K298" s="56">
        <v>0</v>
      </c>
      <c r="L298" s="56">
        <v>0</v>
      </c>
      <c r="M298" s="56">
        <f t="shared" si="44"/>
        <v>58</v>
      </c>
    </row>
    <row r="299" spans="1:13" ht="12">
      <c r="A299" s="59"/>
      <c r="B299" s="59"/>
      <c r="C299" s="51" t="s">
        <v>492</v>
      </c>
      <c r="D299" s="51" t="s">
        <v>493</v>
      </c>
      <c r="E299" s="56">
        <v>0</v>
      </c>
      <c r="F299" s="56">
        <v>0</v>
      </c>
      <c r="G299" s="56">
        <v>0</v>
      </c>
      <c r="H299" s="56">
        <v>0</v>
      </c>
      <c r="I299" s="56">
        <v>0</v>
      </c>
      <c r="J299" s="56">
        <v>265</v>
      </c>
      <c r="K299" s="56">
        <v>0</v>
      </c>
      <c r="L299" s="56">
        <v>0</v>
      </c>
      <c r="M299" s="56">
        <f t="shared" si="44"/>
        <v>265</v>
      </c>
    </row>
    <row r="300" spans="1:13" ht="12">
      <c r="A300" s="59"/>
      <c r="B300" s="59"/>
      <c r="C300" s="51" t="s">
        <v>494</v>
      </c>
      <c r="D300" s="51" t="s">
        <v>99</v>
      </c>
      <c r="E300" s="121">
        <v>1170</v>
      </c>
      <c r="F300" s="60">
        <v>573</v>
      </c>
      <c r="G300" s="60">
        <v>408</v>
      </c>
      <c r="H300" s="60">
        <v>91</v>
      </c>
      <c r="I300" s="56">
        <v>0</v>
      </c>
      <c r="J300" s="56">
        <v>0</v>
      </c>
      <c r="K300" s="56">
        <v>0</v>
      </c>
      <c r="L300" s="56">
        <v>0</v>
      </c>
      <c r="M300" s="56">
        <f t="shared" si="44"/>
        <v>2242</v>
      </c>
    </row>
    <row r="301" spans="1:13" ht="12">
      <c r="A301" s="59"/>
      <c r="B301" s="59"/>
      <c r="C301" s="51" t="s">
        <v>495</v>
      </c>
      <c r="D301" s="51" t="s">
        <v>532</v>
      </c>
      <c r="E301" s="60">
        <v>78</v>
      </c>
      <c r="F301" s="60">
        <v>88</v>
      </c>
      <c r="G301" s="60">
        <v>124</v>
      </c>
      <c r="H301" s="60">
        <v>98</v>
      </c>
      <c r="I301" s="56">
        <v>0</v>
      </c>
      <c r="J301" s="56">
        <v>0</v>
      </c>
      <c r="K301" s="56">
        <v>0</v>
      </c>
      <c r="L301" s="56">
        <v>0</v>
      </c>
      <c r="M301" s="56">
        <f t="shared" si="44"/>
        <v>388</v>
      </c>
    </row>
    <row r="302" spans="3:13" ht="12">
      <c r="C302" s="60" t="s">
        <v>488</v>
      </c>
      <c r="D302" s="60" t="s">
        <v>621</v>
      </c>
      <c r="E302" s="117">
        <v>0</v>
      </c>
      <c r="F302" s="117">
        <v>0</v>
      </c>
      <c r="G302" s="117">
        <v>0</v>
      </c>
      <c r="H302" s="117">
        <v>0</v>
      </c>
      <c r="I302" s="117">
        <v>0</v>
      </c>
      <c r="J302" s="117">
        <v>0</v>
      </c>
      <c r="K302" s="117">
        <v>7</v>
      </c>
      <c r="L302" s="114">
        <v>0</v>
      </c>
      <c r="M302" s="56">
        <f t="shared" si="44"/>
        <v>7</v>
      </c>
    </row>
    <row r="303" spans="3:13" ht="12">
      <c r="C303" s="60" t="s">
        <v>489</v>
      </c>
      <c r="D303" s="60" t="s">
        <v>620</v>
      </c>
      <c r="E303" s="117">
        <v>0</v>
      </c>
      <c r="F303" s="117">
        <v>0</v>
      </c>
      <c r="G303" s="117">
        <v>0</v>
      </c>
      <c r="H303" s="117">
        <v>0</v>
      </c>
      <c r="I303" s="117">
        <v>0</v>
      </c>
      <c r="J303" s="117">
        <v>0</v>
      </c>
      <c r="K303" s="117">
        <v>2</v>
      </c>
      <c r="L303" s="114">
        <v>0</v>
      </c>
      <c r="M303" s="56">
        <f t="shared" si="44"/>
        <v>2</v>
      </c>
    </row>
    <row r="304" spans="3:13" ht="12">
      <c r="C304" s="60" t="s">
        <v>637</v>
      </c>
      <c r="D304" s="17" t="s">
        <v>639</v>
      </c>
      <c r="E304" s="117">
        <v>0</v>
      </c>
      <c r="F304" s="117">
        <v>0</v>
      </c>
      <c r="G304" s="117">
        <v>0</v>
      </c>
      <c r="H304" s="117">
        <v>0</v>
      </c>
      <c r="I304" s="117">
        <v>0</v>
      </c>
      <c r="J304" s="117">
        <v>0</v>
      </c>
      <c r="K304" s="117">
        <v>1</v>
      </c>
      <c r="L304" s="114">
        <v>0</v>
      </c>
      <c r="M304" s="56">
        <f t="shared" si="44"/>
        <v>1</v>
      </c>
    </row>
    <row r="305" spans="3:13" ht="12">
      <c r="C305" s="60" t="s">
        <v>490</v>
      </c>
      <c r="D305" s="17" t="s">
        <v>640</v>
      </c>
      <c r="E305" s="117">
        <v>0</v>
      </c>
      <c r="F305" s="117">
        <v>0</v>
      </c>
      <c r="G305" s="117">
        <v>0</v>
      </c>
      <c r="H305" s="117">
        <v>0</v>
      </c>
      <c r="I305" s="117">
        <v>0</v>
      </c>
      <c r="J305" s="117">
        <v>0</v>
      </c>
      <c r="K305" s="117">
        <v>1</v>
      </c>
      <c r="L305" s="117">
        <v>0</v>
      </c>
      <c r="M305" s="56">
        <f t="shared" si="44"/>
        <v>1</v>
      </c>
    </row>
    <row r="306" spans="3:13" ht="12">
      <c r="C306" s="60" t="s">
        <v>638</v>
      </c>
      <c r="D306" s="17" t="s">
        <v>641</v>
      </c>
      <c r="E306" s="117">
        <v>0</v>
      </c>
      <c r="F306" s="117">
        <v>0</v>
      </c>
      <c r="G306" s="117">
        <v>0</v>
      </c>
      <c r="H306" s="117">
        <v>0</v>
      </c>
      <c r="I306" s="117">
        <v>0</v>
      </c>
      <c r="J306" s="117">
        <v>0</v>
      </c>
      <c r="K306" s="117">
        <v>1</v>
      </c>
      <c r="L306" s="114">
        <v>0</v>
      </c>
      <c r="M306" s="56">
        <f t="shared" si="44"/>
        <v>1</v>
      </c>
    </row>
    <row r="309" ht="12">
      <c r="K309" s="60"/>
    </row>
  </sheetData>
  <printOptions/>
  <pageMargins left="0.5" right="0.5" top="0.54" bottom="0.63" header="0.5" footer="0.41"/>
  <pageSetup horizontalDpi="600" verticalDpi="600" orientation="portrait" r:id="rId1"/>
  <headerFooter alignWithMargins="0">
    <oddFooter>&amp;L&amp;8IR:enroll:term:05-4:&amp;F&amp;C&amp;"Times New Roman,Regular"&amp;9- &amp;P+3 -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M58"/>
  <sheetViews>
    <sheetView showGridLines="0" workbookViewId="0" topLeftCell="A1">
      <selection activeCell="A1" sqref="A1"/>
    </sheetView>
  </sheetViews>
  <sheetFormatPr defaultColWidth="3.421875" defaultRowHeight="12.75"/>
  <cols>
    <col min="1" max="1" width="6.00390625" style="6" customWidth="1"/>
    <col min="2" max="2" width="6.28125" style="6" customWidth="1"/>
    <col min="3" max="3" width="6.8515625" style="6" customWidth="1"/>
    <col min="4" max="4" width="8.57421875" style="15" customWidth="1"/>
    <col min="5" max="6" width="6.8515625" style="15" customWidth="1"/>
    <col min="7" max="7" width="6.140625" style="15" customWidth="1"/>
    <col min="8" max="9" width="7.28125" style="15" customWidth="1"/>
    <col min="10" max="10" width="8.00390625" style="15" customWidth="1"/>
    <col min="11" max="13" width="7.28125" style="15" customWidth="1"/>
    <col min="14" max="14" width="6.421875" style="6" customWidth="1"/>
    <col min="15" max="15" width="3.421875" style="6" customWidth="1"/>
    <col min="16" max="16" width="8.7109375" style="6" customWidth="1"/>
    <col min="17" max="141" width="3.421875" style="6" customWidth="1"/>
    <col min="142" max="16384" width="3.421875" style="6" customWidth="1"/>
  </cols>
  <sheetData>
    <row r="1" spans="1:13" ht="18" customHeight="1">
      <c r="A1" s="4" t="s">
        <v>32</v>
      </c>
      <c r="B1" s="4"/>
      <c r="C1" s="13"/>
      <c r="D1" s="14"/>
      <c r="E1" s="5"/>
      <c r="F1" s="14"/>
      <c r="G1" s="5"/>
      <c r="H1" s="5"/>
      <c r="I1" s="14"/>
      <c r="J1" s="5"/>
      <c r="K1" s="14"/>
      <c r="L1" s="5"/>
      <c r="M1" s="14"/>
    </row>
    <row r="2" spans="1:13" ht="12.75">
      <c r="A2" s="163" t="s">
        <v>15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</row>
    <row r="3" spans="1:13" ht="12.75">
      <c r="A3" s="163" t="s">
        <v>58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</row>
    <row r="4" spans="1:13" ht="12.75">
      <c r="A4" s="163" t="s">
        <v>609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</row>
    <row r="5" spans="1:13" ht="12.7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</row>
    <row r="6" spans="1:13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2.75">
      <c r="A7" s="7"/>
      <c r="B7" s="7"/>
      <c r="C7" s="38" t="s">
        <v>13</v>
      </c>
      <c r="D7" s="38" t="s">
        <v>11</v>
      </c>
      <c r="E7" s="38" t="s">
        <v>10</v>
      </c>
      <c r="F7" s="38" t="s">
        <v>9</v>
      </c>
      <c r="G7" s="38" t="s">
        <v>43</v>
      </c>
      <c r="H7" s="38" t="s">
        <v>44</v>
      </c>
      <c r="I7" s="38" t="s">
        <v>7</v>
      </c>
      <c r="J7" s="38" t="s">
        <v>12</v>
      </c>
      <c r="K7" s="38" t="s">
        <v>8</v>
      </c>
      <c r="L7" s="38" t="s">
        <v>45</v>
      </c>
      <c r="M7" s="38" t="s">
        <v>5</v>
      </c>
    </row>
    <row r="8" ht="12">
      <c r="A8" s="6" t="s">
        <v>42</v>
      </c>
    </row>
    <row r="9" spans="2:13" ht="12">
      <c r="B9" s="8" t="s">
        <v>5</v>
      </c>
      <c r="C9" s="39">
        <f aca="true" t="shared" si="0" ref="C9:M9">C11+C12</f>
        <v>3408</v>
      </c>
      <c r="D9" s="39">
        <f t="shared" si="0"/>
        <v>652</v>
      </c>
      <c r="E9" s="39">
        <f t="shared" si="0"/>
        <v>890</v>
      </c>
      <c r="F9" s="39">
        <f t="shared" si="0"/>
        <v>74</v>
      </c>
      <c r="G9" s="39">
        <f t="shared" si="0"/>
        <v>37</v>
      </c>
      <c r="H9" s="39">
        <f t="shared" si="0"/>
        <v>5061</v>
      </c>
      <c r="I9" s="39">
        <f t="shared" si="0"/>
        <v>534</v>
      </c>
      <c r="J9" s="39">
        <f t="shared" si="0"/>
        <v>15</v>
      </c>
      <c r="K9" s="39">
        <f t="shared" si="0"/>
        <v>53</v>
      </c>
      <c r="L9" s="39">
        <f t="shared" si="0"/>
        <v>602</v>
      </c>
      <c r="M9" s="39">
        <f t="shared" si="0"/>
        <v>5663</v>
      </c>
    </row>
    <row r="10" spans="2:13" ht="6.75" customHeight="1">
      <c r="B10" s="8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</row>
    <row r="11" spans="2:13" ht="12">
      <c r="B11" s="8" t="s">
        <v>3</v>
      </c>
      <c r="C11" s="39">
        <f aca="true" t="shared" si="1" ref="C11:M11">C16+C21+C26+C30+C35+C40+C44</f>
        <v>1414</v>
      </c>
      <c r="D11" s="39">
        <f t="shared" si="1"/>
        <v>327</v>
      </c>
      <c r="E11" s="39">
        <f t="shared" si="1"/>
        <v>425</v>
      </c>
      <c r="F11" s="39">
        <f t="shared" si="1"/>
        <v>33</v>
      </c>
      <c r="G11" s="39">
        <f t="shared" si="1"/>
        <v>15</v>
      </c>
      <c r="H11" s="39">
        <f t="shared" si="1"/>
        <v>2214</v>
      </c>
      <c r="I11" s="39">
        <f t="shared" si="1"/>
        <v>195</v>
      </c>
      <c r="J11" s="39">
        <f t="shared" si="1"/>
        <v>7</v>
      </c>
      <c r="K11" s="39">
        <f t="shared" si="1"/>
        <v>17</v>
      </c>
      <c r="L11" s="39">
        <f t="shared" si="1"/>
        <v>219</v>
      </c>
      <c r="M11" s="39">
        <f t="shared" si="1"/>
        <v>2433</v>
      </c>
    </row>
    <row r="12" spans="2:13" ht="12">
      <c r="B12" s="8" t="s">
        <v>4</v>
      </c>
      <c r="C12" s="39">
        <f aca="true" t="shared" si="2" ref="C12:M12">C17+C22+C27+C31+C36+C41+C45</f>
        <v>1994</v>
      </c>
      <c r="D12" s="39">
        <f t="shared" si="2"/>
        <v>325</v>
      </c>
      <c r="E12" s="39">
        <f t="shared" si="2"/>
        <v>465</v>
      </c>
      <c r="F12" s="39">
        <f t="shared" si="2"/>
        <v>41</v>
      </c>
      <c r="G12" s="39">
        <f t="shared" si="2"/>
        <v>22</v>
      </c>
      <c r="H12" s="39">
        <f t="shared" si="2"/>
        <v>2847</v>
      </c>
      <c r="I12" s="39">
        <f t="shared" si="2"/>
        <v>339</v>
      </c>
      <c r="J12" s="39">
        <f t="shared" si="2"/>
        <v>8</v>
      </c>
      <c r="K12" s="39">
        <f t="shared" si="2"/>
        <v>36</v>
      </c>
      <c r="L12" s="39">
        <f t="shared" si="2"/>
        <v>383</v>
      </c>
      <c r="M12" s="39">
        <f t="shared" si="2"/>
        <v>3230</v>
      </c>
    </row>
    <row r="13" spans="2:13" ht="12">
      <c r="B13" s="9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1"/>
    </row>
    <row r="14" spans="1:13" ht="12">
      <c r="A14" s="10" t="s">
        <v>46</v>
      </c>
      <c r="B14" s="9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/>
    </row>
    <row r="15" spans="1:13" ht="12">
      <c r="A15" s="10" t="s">
        <v>47</v>
      </c>
      <c r="B15" s="8"/>
      <c r="C15" s="42">
        <f aca="true" t="shared" si="3" ref="C15:M15">SUM(C16:C17)</f>
        <v>14</v>
      </c>
      <c r="D15" s="42">
        <f t="shared" si="3"/>
        <v>3</v>
      </c>
      <c r="E15" s="42">
        <f t="shared" si="3"/>
        <v>2</v>
      </c>
      <c r="F15" s="42">
        <f t="shared" si="3"/>
        <v>0</v>
      </c>
      <c r="G15" s="42">
        <f t="shared" si="3"/>
        <v>0</v>
      </c>
      <c r="H15" s="42">
        <f t="shared" si="3"/>
        <v>19</v>
      </c>
      <c r="I15" s="42">
        <f t="shared" si="3"/>
        <v>2</v>
      </c>
      <c r="J15" s="42">
        <f t="shared" si="3"/>
        <v>0</v>
      </c>
      <c r="K15" s="42">
        <f t="shared" si="3"/>
        <v>0</v>
      </c>
      <c r="L15" s="42">
        <f t="shared" si="3"/>
        <v>2</v>
      </c>
      <c r="M15" s="42">
        <f t="shared" si="3"/>
        <v>21</v>
      </c>
    </row>
    <row r="16" spans="1:13" ht="12">
      <c r="A16" s="10"/>
      <c r="B16" s="8" t="s">
        <v>3</v>
      </c>
      <c r="C16" s="42">
        <v>3</v>
      </c>
      <c r="D16" s="43">
        <v>2</v>
      </c>
      <c r="E16" s="42">
        <v>0</v>
      </c>
      <c r="F16" s="43">
        <v>0</v>
      </c>
      <c r="G16" s="42">
        <v>0</v>
      </c>
      <c r="H16" s="42">
        <f>SUM(C16:G16)</f>
        <v>5</v>
      </c>
      <c r="I16" s="43">
        <v>0</v>
      </c>
      <c r="J16" s="42">
        <v>0</v>
      </c>
      <c r="K16" s="43">
        <v>0</v>
      </c>
      <c r="L16" s="42">
        <f>SUM(I16:K16)</f>
        <v>0</v>
      </c>
      <c r="M16" s="43">
        <f>L16+H16</f>
        <v>5</v>
      </c>
    </row>
    <row r="17" spans="1:13" ht="12">
      <c r="A17" s="10"/>
      <c r="B17" s="8" t="s">
        <v>4</v>
      </c>
      <c r="C17" s="42">
        <v>11</v>
      </c>
      <c r="D17" s="43">
        <v>1</v>
      </c>
      <c r="E17" s="42">
        <v>2</v>
      </c>
      <c r="F17" s="43">
        <v>0</v>
      </c>
      <c r="G17" s="42">
        <v>0</v>
      </c>
      <c r="H17" s="42">
        <f>SUM(C17:G17)</f>
        <v>14</v>
      </c>
      <c r="I17" s="43">
        <v>2</v>
      </c>
      <c r="J17" s="42">
        <v>0</v>
      </c>
      <c r="K17" s="43">
        <v>0</v>
      </c>
      <c r="L17" s="42">
        <f>SUM(I17:K17)</f>
        <v>2</v>
      </c>
      <c r="M17" s="43">
        <f>L17+H17</f>
        <v>16</v>
      </c>
    </row>
    <row r="18" spans="1:13" ht="12">
      <c r="A18" s="10"/>
      <c r="B18" s="8"/>
      <c r="C18" s="42"/>
      <c r="D18" s="43"/>
      <c r="E18" s="42"/>
      <c r="F18" s="43"/>
      <c r="G18" s="42"/>
      <c r="H18" s="42"/>
      <c r="I18" s="43"/>
      <c r="J18" s="42"/>
      <c r="K18" s="43"/>
      <c r="L18" s="42"/>
      <c r="M18" s="43"/>
    </row>
    <row r="19" spans="1:13" ht="12">
      <c r="A19" s="10" t="s">
        <v>48</v>
      </c>
      <c r="B19" s="8"/>
      <c r="C19" s="42"/>
      <c r="D19" s="43"/>
      <c r="E19" s="42"/>
      <c r="F19" s="43"/>
      <c r="G19" s="42"/>
      <c r="H19" s="42"/>
      <c r="I19" s="43"/>
      <c r="J19" s="42"/>
      <c r="K19" s="43"/>
      <c r="L19" s="42"/>
      <c r="M19" s="43"/>
    </row>
    <row r="20" spans="1:13" ht="12">
      <c r="A20" s="10" t="s">
        <v>49</v>
      </c>
      <c r="B20" s="8"/>
      <c r="C20" s="42">
        <f aca="true" t="shared" si="4" ref="C20:M20">C21+C22</f>
        <v>225</v>
      </c>
      <c r="D20" s="42">
        <f t="shared" si="4"/>
        <v>21</v>
      </c>
      <c r="E20" s="42">
        <f t="shared" si="4"/>
        <v>33</v>
      </c>
      <c r="F20" s="42">
        <f t="shared" si="4"/>
        <v>2</v>
      </c>
      <c r="G20" s="42">
        <f t="shared" si="4"/>
        <v>1</v>
      </c>
      <c r="H20" s="42">
        <f t="shared" si="4"/>
        <v>282</v>
      </c>
      <c r="I20" s="42">
        <f t="shared" si="4"/>
        <v>27</v>
      </c>
      <c r="J20" s="42">
        <f t="shared" si="4"/>
        <v>1</v>
      </c>
      <c r="K20" s="42">
        <f t="shared" si="4"/>
        <v>2</v>
      </c>
      <c r="L20" s="42">
        <f t="shared" si="4"/>
        <v>30</v>
      </c>
      <c r="M20" s="42">
        <f t="shared" si="4"/>
        <v>312</v>
      </c>
    </row>
    <row r="21" spans="1:13" ht="12">
      <c r="A21" s="10"/>
      <c r="B21" s="8" t="s">
        <v>3</v>
      </c>
      <c r="C21" s="42">
        <v>67</v>
      </c>
      <c r="D21" s="43">
        <v>9</v>
      </c>
      <c r="E21" s="42">
        <v>11</v>
      </c>
      <c r="F21" s="43">
        <v>0</v>
      </c>
      <c r="G21" s="42">
        <v>0</v>
      </c>
      <c r="H21" s="42">
        <f>SUM(C21:G21)</f>
        <v>87</v>
      </c>
      <c r="I21" s="43">
        <v>10</v>
      </c>
      <c r="J21" s="42">
        <v>1</v>
      </c>
      <c r="K21" s="43">
        <v>0</v>
      </c>
      <c r="L21" s="42">
        <f>SUM(I21:K21)</f>
        <v>11</v>
      </c>
      <c r="M21" s="43">
        <f>L21+H21</f>
        <v>98</v>
      </c>
    </row>
    <row r="22" spans="1:13" ht="12">
      <c r="A22" s="10"/>
      <c r="B22" s="8" t="s">
        <v>4</v>
      </c>
      <c r="C22" s="42">
        <v>158</v>
      </c>
      <c r="D22" s="43">
        <v>12</v>
      </c>
      <c r="E22" s="42">
        <v>22</v>
      </c>
      <c r="F22" s="43">
        <v>2</v>
      </c>
      <c r="G22" s="42">
        <v>1</v>
      </c>
      <c r="H22" s="42">
        <f>SUM(C22:G22)</f>
        <v>195</v>
      </c>
      <c r="I22" s="43">
        <v>17</v>
      </c>
      <c r="J22" s="42">
        <v>0</v>
      </c>
      <c r="K22" s="43">
        <v>2</v>
      </c>
      <c r="L22" s="42">
        <f>SUM(I22:K22)</f>
        <v>19</v>
      </c>
      <c r="M22" s="43">
        <f>L22+H22</f>
        <v>214</v>
      </c>
    </row>
    <row r="23" spans="1:13" ht="12">
      <c r="A23" s="10"/>
      <c r="B23" s="8"/>
      <c r="C23" s="42"/>
      <c r="D23" s="43"/>
      <c r="E23" s="42"/>
      <c r="F23" s="43"/>
      <c r="G23" s="42"/>
      <c r="H23" s="42"/>
      <c r="I23" s="43"/>
      <c r="J23" s="42"/>
      <c r="K23" s="43"/>
      <c r="L23" s="42"/>
      <c r="M23" s="43"/>
    </row>
    <row r="24" spans="1:13" ht="12">
      <c r="A24" s="10" t="s">
        <v>50</v>
      </c>
      <c r="B24" s="8"/>
      <c r="C24" s="42"/>
      <c r="D24" s="43"/>
      <c r="E24" s="42"/>
      <c r="F24" s="43"/>
      <c r="G24" s="42"/>
      <c r="H24" s="42"/>
      <c r="I24" s="43"/>
      <c r="J24" s="42"/>
      <c r="K24" s="43"/>
      <c r="L24" s="42"/>
      <c r="M24" s="43"/>
    </row>
    <row r="25" spans="1:13" ht="12">
      <c r="A25" s="10" t="s">
        <v>51</v>
      </c>
      <c r="B25" s="8"/>
      <c r="C25" s="42">
        <f aca="true" t="shared" si="5" ref="C25:M25">C26+C27</f>
        <v>61</v>
      </c>
      <c r="D25" s="42">
        <f t="shared" si="5"/>
        <v>8</v>
      </c>
      <c r="E25" s="42">
        <f t="shared" si="5"/>
        <v>14</v>
      </c>
      <c r="F25" s="42">
        <f t="shared" si="5"/>
        <v>1</v>
      </c>
      <c r="G25" s="42">
        <f t="shared" si="5"/>
        <v>1</v>
      </c>
      <c r="H25" s="42">
        <f t="shared" si="5"/>
        <v>85</v>
      </c>
      <c r="I25" s="42">
        <f t="shared" si="5"/>
        <v>15</v>
      </c>
      <c r="J25" s="42">
        <f t="shared" si="5"/>
        <v>1</v>
      </c>
      <c r="K25" s="42">
        <f t="shared" si="5"/>
        <v>0</v>
      </c>
      <c r="L25" s="42">
        <f t="shared" si="5"/>
        <v>16</v>
      </c>
      <c r="M25" s="42">
        <f t="shared" si="5"/>
        <v>101</v>
      </c>
    </row>
    <row r="26" spans="1:13" ht="12">
      <c r="A26" s="10"/>
      <c r="B26" s="8" t="s">
        <v>3</v>
      </c>
      <c r="C26" s="42">
        <v>29</v>
      </c>
      <c r="D26" s="43">
        <v>5</v>
      </c>
      <c r="E26" s="42">
        <v>8</v>
      </c>
      <c r="F26" s="43">
        <v>1</v>
      </c>
      <c r="G26" s="42">
        <v>0</v>
      </c>
      <c r="H26" s="42">
        <f>SUM(C26:G26)</f>
        <v>43</v>
      </c>
      <c r="I26" s="43">
        <v>5</v>
      </c>
      <c r="J26" s="42">
        <v>1</v>
      </c>
      <c r="K26" s="43">
        <v>0</v>
      </c>
      <c r="L26" s="42">
        <f>SUM(I26:K26)</f>
        <v>6</v>
      </c>
      <c r="M26" s="43">
        <f>L26+H26</f>
        <v>49</v>
      </c>
    </row>
    <row r="27" spans="1:13" ht="12">
      <c r="A27" s="10"/>
      <c r="B27" s="8" t="s">
        <v>4</v>
      </c>
      <c r="C27" s="42">
        <v>32</v>
      </c>
      <c r="D27" s="43">
        <v>3</v>
      </c>
      <c r="E27" s="42">
        <v>6</v>
      </c>
      <c r="F27" s="43">
        <v>0</v>
      </c>
      <c r="G27" s="42">
        <v>1</v>
      </c>
      <c r="H27" s="42">
        <f>SUM(C27:G27)</f>
        <v>42</v>
      </c>
      <c r="I27" s="43">
        <v>10</v>
      </c>
      <c r="J27" s="42">
        <v>0</v>
      </c>
      <c r="K27" s="43">
        <v>0</v>
      </c>
      <c r="L27" s="42">
        <f>SUM(I27:K27)</f>
        <v>10</v>
      </c>
      <c r="M27" s="43">
        <f>L27+H27</f>
        <v>52</v>
      </c>
    </row>
    <row r="28" spans="1:13" ht="12">
      <c r="A28" s="10"/>
      <c r="B28" s="8"/>
      <c r="C28" s="42"/>
      <c r="D28" s="43"/>
      <c r="E28" s="42"/>
      <c r="F28" s="43"/>
      <c r="G28" s="42"/>
      <c r="H28" s="42"/>
      <c r="I28" s="43"/>
      <c r="J28" s="42"/>
      <c r="K28" s="43"/>
      <c r="L28" s="42"/>
      <c r="M28" s="43"/>
    </row>
    <row r="29" spans="1:13" ht="12">
      <c r="A29" s="10" t="s">
        <v>52</v>
      </c>
      <c r="B29" s="8"/>
      <c r="C29" s="42">
        <f aca="true" t="shared" si="6" ref="C29:M29">C30+C31</f>
        <v>136</v>
      </c>
      <c r="D29" s="42">
        <f t="shared" si="6"/>
        <v>21</v>
      </c>
      <c r="E29" s="42">
        <f t="shared" si="6"/>
        <v>28</v>
      </c>
      <c r="F29" s="42">
        <f t="shared" si="6"/>
        <v>3</v>
      </c>
      <c r="G29" s="42">
        <f t="shared" si="6"/>
        <v>1</v>
      </c>
      <c r="H29" s="42">
        <f t="shared" si="6"/>
        <v>189</v>
      </c>
      <c r="I29" s="42">
        <f t="shared" si="6"/>
        <v>11</v>
      </c>
      <c r="J29" s="42">
        <f t="shared" si="6"/>
        <v>0</v>
      </c>
      <c r="K29" s="42">
        <f t="shared" si="6"/>
        <v>1</v>
      </c>
      <c r="L29" s="42">
        <f t="shared" si="6"/>
        <v>12</v>
      </c>
      <c r="M29" s="42">
        <f t="shared" si="6"/>
        <v>201</v>
      </c>
    </row>
    <row r="30" spans="1:13" ht="12">
      <c r="A30" s="10"/>
      <c r="B30" s="8" t="s">
        <v>3</v>
      </c>
      <c r="C30" s="42">
        <v>54</v>
      </c>
      <c r="D30" s="43">
        <v>9</v>
      </c>
      <c r="E30" s="42">
        <v>16</v>
      </c>
      <c r="F30" s="43">
        <v>2</v>
      </c>
      <c r="G30" s="42">
        <v>0</v>
      </c>
      <c r="H30" s="42">
        <f>SUM(C30:G30)</f>
        <v>81</v>
      </c>
      <c r="I30" s="43">
        <v>5</v>
      </c>
      <c r="J30" s="42">
        <v>0</v>
      </c>
      <c r="K30" s="43">
        <v>0</v>
      </c>
      <c r="L30" s="42">
        <f>SUM(I30:K30)</f>
        <v>5</v>
      </c>
      <c r="M30" s="43">
        <f>L30+H30</f>
        <v>86</v>
      </c>
    </row>
    <row r="31" spans="1:13" ht="12">
      <c r="A31" s="10"/>
      <c r="B31" s="8" t="s">
        <v>4</v>
      </c>
      <c r="C31" s="42">
        <v>82</v>
      </c>
      <c r="D31" s="42">
        <v>12</v>
      </c>
      <c r="E31" s="42">
        <v>12</v>
      </c>
      <c r="F31" s="42">
        <v>1</v>
      </c>
      <c r="G31" s="42">
        <v>1</v>
      </c>
      <c r="H31" s="42">
        <f>SUM(C31:G31)</f>
        <v>108</v>
      </c>
      <c r="I31" s="42">
        <v>6</v>
      </c>
      <c r="J31" s="42">
        <v>0</v>
      </c>
      <c r="K31" s="42">
        <v>1</v>
      </c>
      <c r="L31" s="42">
        <f>SUM(I31:K31)</f>
        <v>7</v>
      </c>
      <c r="M31" s="43">
        <f>L31+H31</f>
        <v>115</v>
      </c>
    </row>
    <row r="32" spans="1:13" ht="12">
      <c r="A32" s="10"/>
      <c r="B32" s="8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</row>
    <row r="33" spans="1:13" ht="12">
      <c r="A33" s="10" t="s">
        <v>53</v>
      </c>
      <c r="B33" s="8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</row>
    <row r="34" spans="1:13" ht="12">
      <c r="A34" s="10" t="s">
        <v>54</v>
      </c>
      <c r="B34" s="8"/>
      <c r="C34" s="42">
        <f aca="true" t="shared" si="7" ref="C34:M34">C35+C36</f>
        <v>2869</v>
      </c>
      <c r="D34" s="42">
        <f t="shared" si="7"/>
        <v>568</v>
      </c>
      <c r="E34" s="42">
        <f t="shared" si="7"/>
        <v>783</v>
      </c>
      <c r="F34" s="42">
        <f t="shared" si="7"/>
        <v>63</v>
      </c>
      <c r="G34" s="42">
        <f t="shared" si="7"/>
        <v>20</v>
      </c>
      <c r="H34" s="42">
        <f t="shared" si="7"/>
        <v>4303</v>
      </c>
      <c r="I34" s="42">
        <f t="shared" si="7"/>
        <v>386</v>
      </c>
      <c r="J34" s="42">
        <f t="shared" si="7"/>
        <v>13</v>
      </c>
      <c r="K34" s="42">
        <f t="shared" si="7"/>
        <v>39</v>
      </c>
      <c r="L34" s="42">
        <f t="shared" si="7"/>
        <v>438</v>
      </c>
      <c r="M34" s="42">
        <f t="shared" si="7"/>
        <v>4741</v>
      </c>
    </row>
    <row r="35" spans="1:13" ht="12">
      <c r="A35" s="10"/>
      <c r="B35" s="8" t="s">
        <v>3</v>
      </c>
      <c r="C35" s="42">
        <v>1214</v>
      </c>
      <c r="D35" s="43">
        <v>293</v>
      </c>
      <c r="E35" s="42">
        <v>377</v>
      </c>
      <c r="F35" s="43">
        <v>29</v>
      </c>
      <c r="G35" s="42">
        <v>9</v>
      </c>
      <c r="H35" s="42">
        <f>SUM(C35:G35)</f>
        <v>1922</v>
      </c>
      <c r="I35" s="43">
        <v>132</v>
      </c>
      <c r="J35" s="42">
        <v>5</v>
      </c>
      <c r="K35" s="43">
        <v>13</v>
      </c>
      <c r="L35" s="42">
        <f>SUM(I35:K35)</f>
        <v>150</v>
      </c>
      <c r="M35" s="43">
        <f>L35+H35</f>
        <v>2072</v>
      </c>
    </row>
    <row r="36" spans="1:13" ht="12">
      <c r="A36" s="10"/>
      <c r="B36" s="8" t="s">
        <v>4</v>
      </c>
      <c r="C36" s="42">
        <v>1655</v>
      </c>
      <c r="D36" s="43">
        <v>275</v>
      </c>
      <c r="E36" s="42">
        <v>406</v>
      </c>
      <c r="F36" s="43">
        <v>34</v>
      </c>
      <c r="G36" s="42">
        <v>11</v>
      </c>
      <c r="H36" s="42">
        <f>SUM(C36:G36)</f>
        <v>2381</v>
      </c>
      <c r="I36" s="43">
        <v>254</v>
      </c>
      <c r="J36" s="42">
        <v>8</v>
      </c>
      <c r="K36" s="43">
        <v>26</v>
      </c>
      <c r="L36" s="42">
        <f>SUM(I36:K36)</f>
        <v>288</v>
      </c>
      <c r="M36" s="43">
        <f>L36+H36</f>
        <v>2669</v>
      </c>
    </row>
    <row r="37" spans="1:13" ht="12">
      <c r="A37" s="10"/>
      <c r="B37" s="8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</row>
    <row r="38" spans="1:13" ht="12">
      <c r="A38" s="10" t="s">
        <v>55</v>
      </c>
      <c r="B38" s="8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</row>
    <row r="39" spans="1:13" ht="12">
      <c r="A39" s="10" t="s">
        <v>56</v>
      </c>
      <c r="B39" s="9"/>
      <c r="C39" s="42">
        <f aca="true" t="shared" si="8" ref="C39:M39">C40+C41</f>
        <v>8</v>
      </c>
      <c r="D39" s="42">
        <f t="shared" si="8"/>
        <v>5</v>
      </c>
      <c r="E39" s="42">
        <f t="shared" si="8"/>
        <v>8</v>
      </c>
      <c r="F39" s="42">
        <f t="shared" si="8"/>
        <v>1</v>
      </c>
      <c r="G39" s="42">
        <f t="shared" si="8"/>
        <v>13</v>
      </c>
      <c r="H39" s="42">
        <f t="shared" si="8"/>
        <v>35</v>
      </c>
      <c r="I39" s="42">
        <f t="shared" si="8"/>
        <v>77</v>
      </c>
      <c r="J39" s="42">
        <f t="shared" si="8"/>
        <v>0</v>
      </c>
      <c r="K39" s="42">
        <f t="shared" si="8"/>
        <v>9</v>
      </c>
      <c r="L39" s="42">
        <f t="shared" si="8"/>
        <v>86</v>
      </c>
      <c r="M39" s="42">
        <f t="shared" si="8"/>
        <v>121</v>
      </c>
    </row>
    <row r="40" spans="1:13" ht="12">
      <c r="A40" s="10"/>
      <c r="B40" s="8" t="s">
        <v>3</v>
      </c>
      <c r="C40" s="42">
        <v>3</v>
      </c>
      <c r="D40" s="43">
        <v>1</v>
      </c>
      <c r="E40" s="42">
        <v>4</v>
      </c>
      <c r="F40" s="43">
        <v>0</v>
      </c>
      <c r="G40" s="42">
        <v>5</v>
      </c>
      <c r="H40" s="42">
        <f>SUM(C40:G40)</f>
        <v>13</v>
      </c>
      <c r="I40" s="43">
        <v>37</v>
      </c>
      <c r="J40" s="42">
        <v>0</v>
      </c>
      <c r="K40" s="43">
        <v>3</v>
      </c>
      <c r="L40" s="42">
        <f>SUM(I40:K40)</f>
        <v>40</v>
      </c>
      <c r="M40" s="43">
        <f>L40+H40</f>
        <v>53</v>
      </c>
    </row>
    <row r="41" spans="1:13" ht="12">
      <c r="A41" s="10"/>
      <c r="B41" s="8" t="s">
        <v>4</v>
      </c>
      <c r="C41" s="42">
        <v>5</v>
      </c>
      <c r="D41" s="43">
        <v>4</v>
      </c>
      <c r="E41" s="42">
        <v>4</v>
      </c>
      <c r="F41" s="43">
        <v>1</v>
      </c>
      <c r="G41" s="42">
        <v>8</v>
      </c>
      <c r="H41" s="42">
        <f>SUM(C41:G41)</f>
        <v>22</v>
      </c>
      <c r="I41" s="43">
        <v>40</v>
      </c>
      <c r="J41" s="42">
        <v>0</v>
      </c>
      <c r="K41" s="43">
        <v>6</v>
      </c>
      <c r="L41" s="42">
        <f>SUM(I41:K41)</f>
        <v>46</v>
      </c>
      <c r="M41" s="43">
        <f>L41+H41</f>
        <v>68</v>
      </c>
    </row>
    <row r="42" spans="1:13" ht="12">
      <c r="A42" s="10"/>
      <c r="B42" s="8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</row>
    <row r="43" spans="1:13" ht="12">
      <c r="A43" s="10" t="s">
        <v>57</v>
      </c>
      <c r="B43" s="8"/>
      <c r="C43" s="42">
        <f aca="true" t="shared" si="9" ref="C43:M43">C44+C45</f>
        <v>95</v>
      </c>
      <c r="D43" s="42">
        <f t="shared" si="9"/>
        <v>26</v>
      </c>
      <c r="E43" s="42">
        <f t="shared" si="9"/>
        <v>22</v>
      </c>
      <c r="F43" s="42">
        <f t="shared" si="9"/>
        <v>4</v>
      </c>
      <c r="G43" s="42">
        <f t="shared" si="9"/>
        <v>1</v>
      </c>
      <c r="H43" s="42">
        <f t="shared" si="9"/>
        <v>148</v>
      </c>
      <c r="I43" s="42">
        <f t="shared" si="9"/>
        <v>16</v>
      </c>
      <c r="J43" s="42">
        <f t="shared" si="9"/>
        <v>0</v>
      </c>
      <c r="K43" s="42">
        <f t="shared" si="9"/>
        <v>2</v>
      </c>
      <c r="L43" s="42">
        <f t="shared" si="9"/>
        <v>18</v>
      </c>
      <c r="M43" s="42">
        <f t="shared" si="9"/>
        <v>166</v>
      </c>
    </row>
    <row r="44" spans="1:13" ht="12">
      <c r="A44" s="10"/>
      <c r="B44" s="8" t="s">
        <v>3</v>
      </c>
      <c r="C44" s="42">
        <v>44</v>
      </c>
      <c r="D44" s="43">
        <v>8</v>
      </c>
      <c r="E44" s="42">
        <v>9</v>
      </c>
      <c r="F44" s="43">
        <v>1</v>
      </c>
      <c r="G44" s="42">
        <v>1</v>
      </c>
      <c r="H44" s="42">
        <f>SUM(C44:G44)</f>
        <v>63</v>
      </c>
      <c r="I44" s="43">
        <v>6</v>
      </c>
      <c r="J44" s="42">
        <v>0</v>
      </c>
      <c r="K44" s="43">
        <v>1</v>
      </c>
      <c r="L44" s="42">
        <f>SUM(I44:K44)</f>
        <v>7</v>
      </c>
      <c r="M44" s="43">
        <f>L44+H44</f>
        <v>70</v>
      </c>
    </row>
    <row r="45" spans="1:13" ht="12">
      <c r="A45" s="10"/>
      <c r="B45" s="8" t="s">
        <v>4</v>
      </c>
      <c r="C45" s="42">
        <v>51</v>
      </c>
      <c r="D45" s="43">
        <v>18</v>
      </c>
      <c r="E45" s="42">
        <v>13</v>
      </c>
      <c r="F45" s="43">
        <v>3</v>
      </c>
      <c r="G45" s="42">
        <v>0</v>
      </c>
      <c r="H45" s="42">
        <f>SUM(C45:G45)</f>
        <v>85</v>
      </c>
      <c r="I45" s="43">
        <v>10</v>
      </c>
      <c r="J45" s="42">
        <v>0</v>
      </c>
      <c r="K45" s="43">
        <v>1</v>
      </c>
      <c r="L45" s="42">
        <f>SUM(I45:K45)</f>
        <v>11</v>
      </c>
      <c r="M45" s="43">
        <f>L45+H45</f>
        <v>96</v>
      </c>
    </row>
    <row r="46" spans="1:13" ht="12">
      <c r="A46" s="10"/>
      <c r="B46" s="8"/>
      <c r="C46" s="9"/>
      <c r="D46" s="11"/>
      <c r="E46" s="9"/>
      <c r="F46" s="11"/>
      <c r="G46" s="9"/>
      <c r="H46" s="9"/>
      <c r="I46" s="11"/>
      <c r="J46" s="9"/>
      <c r="K46" s="11"/>
      <c r="L46" s="9"/>
      <c r="M46" s="11"/>
    </row>
    <row r="47" spans="1:13" ht="12">
      <c r="A47" s="10"/>
      <c r="B47" s="8"/>
      <c r="C47" s="9"/>
      <c r="D47" s="11"/>
      <c r="E47" s="9"/>
      <c r="F47" s="11"/>
      <c r="G47" s="9"/>
      <c r="H47" s="9"/>
      <c r="I47" s="11"/>
      <c r="J47" s="9"/>
      <c r="K47" s="11"/>
      <c r="L47" s="9"/>
      <c r="M47" s="11"/>
    </row>
    <row r="48" spans="1:13" ht="12">
      <c r="A48" s="10"/>
      <c r="B48" s="8"/>
      <c r="C48" s="9"/>
      <c r="D48" s="11"/>
      <c r="E48" s="9"/>
      <c r="F48" s="11"/>
      <c r="G48" s="9"/>
      <c r="H48" s="9"/>
      <c r="I48" s="11"/>
      <c r="J48" s="9"/>
      <c r="K48" s="11"/>
      <c r="L48" s="9"/>
      <c r="M48" s="11"/>
    </row>
    <row r="49" spans="1:13" ht="12">
      <c r="A49" s="10"/>
      <c r="B49" s="8"/>
      <c r="C49" s="9"/>
      <c r="D49" s="11"/>
      <c r="E49" s="9"/>
      <c r="F49" s="11"/>
      <c r="G49" s="9"/>
      <c r="H49" s="9"/>
      <c r="I49" s="11"/>
      <c r="J49" s="9"/>
      <c r="K49" s="11"/>
      <c r="L49" s="9"/>
      <c r="M49" s="11"/>
    </row>
    <row r="50" spans="1:13" ht="12">
      <c r="A50" s="10"/>
      <c r="B50" s="8"/>
      <c r="C50" s="9"/>
      <c r="D50" s="11"/>
      <c r="E50" s="9"/>
      <c r="F50" s="11"/>
      <c r="G50" s="9"/>
      <c r="H50" s="9"/>
      <c r="I50" s="11"/>
      <c r="J50" s="9"/>
      <c r="K50" s="11"/>
      <c r="L50" s="9"/>
      <c r="M50" s="11"/>
    </row>
    <row r="51" spans="1:13" ht="12">
      <c r="A51" s="10"/>
      <c r="B51" s="8"/>
      <c r="C51" s="9"/>
      <c r="D51" s="11"/>
      <c r="E51" s="9"/>
      <c r="F51" s="11"/>
      <c r="G51" s="9"/>
      <c r="H51" s="9"/>
      <c r="I51" s="11"/>
      <c r="J51" s="9"/>
      <c r="K51" s="11"/>
      <c r="L51" s="9"/>
      <c r="M51" s="11"/>
    </row>
    <row r="52" spans="1:13" ht="12">
      <c r="A52" s="10"/>
      <c r="B52" s="8"/>
      <c r="C52" s="9"/>
      <c r="D52" s="11"/>
      <c r="E52" s="9"/>
      <c r="F52" s="11"/>
      <c r="G52" s="9"/>
      <c r="H52" s="9"/>
      <c r="I52" s="11"/>
      <c r="J52" s="9"/>
      <c r="K52" s="11"/>
      <c r="L52" s="9"/>
      <c r="M52" s="11"/>
    </row>
    <row r="53" spans="1:13" ht="12">
      <c r="A53" s="10"/>
      <c r="B53" s="8"/>
      <c r="C53" s="9"/>
      <c r="D53" s="11"/>
      <c r="E53" s="9"/>
      <c r="F53" s="11"/>
      <c r="G53" s="9"/>
      <c r="H53" s="9"/>
      <c r="I53" s="11"/>
      <c r="J53" s="9"/>
      <c r="K53" s="11"/>
      <c r="L53" s="9"/>
      <c r="M53" s="11"/>
    </row>
    <row r="54" spans="1:13" ht="12">
      <c r="A54" s="10"/>
      <c r="B54" s="8"/>
      <c r="C54" s="9"/>
      <c r="D54" s="11"/>
      <c r="E54" s="9"/>
      <c r="F54" s="11"/>
      <c r="G54" s="9"/>
      <c r="H54" s="9"/>
      <c r="I54" s="11"/>
      <c r="J54" s="9"/>
      <c r="K54" s="11"/>
      <c r="L54" s="9"/>
      <c r="M54" s="11"/>
    </row>
    <row r="55" spans="1:13" ht="12">
      <c r="A55" s="10"/>
      <c r="B55" s="8"/>
      <c r="C55" s="9"/>
      <c r="D55" s="11"/>
      <c r="E55" s="9"/>
      <c r="F55" s="11"/>
      <c r="G55" s="9"/>
      <c r="H55" s="9"/>
      <c r="I55" s="11"/>
      <c r="J55" s="9"/>
      <c r="K55" s="11"/>
      <c r="L55" s="9"/>
      <c r="M55" s="11"/>
    </row>
    <row r="58" spans="1:13" ht="19.5" customHeight="1">
      <c r="A58" s="12"/>
      <c r="B58" s="4"/>
      <c r="C58" s="4"/>
      <c r="D58" s="5"/>
      <c r="E58" s="5"/>
      <c r="F58" s="5"/>
      <c r="G58" s="5"/>
      <c r="H58" s="5"/>
      <c r="I58" s="5"/>
      <c r="J58" s="5"/>
      <c r="K58" s="5"/>
      <c r="L58" s="5"/>
      <c r="M58" s="5"/>
    </row>
  </sheetData>
  <mergeCells count="3">
    <mergeCell ref="A3:M3"/>
    <mergeCell ref="A4:M4"/>
    <mergeCell ref="A2:M2"/>
  </mergeCells>
  <printOptions horizontalCentered="1"/>
  <pageMargins left="0.5" right="0.5" top="0.75" bottom="0.5" header="0.45" footer="0.4"/>
  <pageSetup horizontalDpi="600" verticalDpi="600" orientation="portrait" r:id="rId1"/>
  <headerFooter alignWithMargins="0">
    <oddFooter>&amp;C&amp;"Times New Roman,Regular"&amp;9- &amp;P+9 -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197"/>
  <sheetViews>
    <sheetView showGridLines="0" workbookViewId="0" topLeftCell="A6">
      <pane ySplit="510" topLeftCell="BM1" activePane="bottomLeft" state="split"/>
      <selection pane="topLeft" activeCell="N6" sqref="N1:R16384"/>
      <selection pane="bottomLeft" activeCell="A1" sqref="A1"/>
    </sheetView>
  </sheetViews>
  <sheetFormatPr defaultColWidth="9.140625" defaultRowHeight="12.75"/>
  <cols>
    <col min="1" max="1" width="2.28125" style="17" customWidth="1"/>
    <col min="2" max="2" width="4.140625" style="17" customWidth="1"/>
    <col min="3" max="3" width="5.28125" style="17" customWidth="1"/>
    <col min="4" max="4" width="27.8515625" style="17" customWidth="1"/>
    <col min="5" max="5" width="6.140625" style="123" customWidth="1"/>
    <col min="6" max="6" width="1.1484375" style="123" customWidth="1"/>
    <col min="7" max="7" width="7.28125" style="123" customWidth="1"/>
    <col min="8" max="8" width="8.28125" style="123" customWidth="1"/>
    <col min="9" max="10" width="6.421875" style="123" customWidth="1"/>
    <col min="11" max="11" width="7.28125" style="123" customWidth="1"/>
    <col min="12" max="12" width="7.7109375" style="123" customWidth="1"/>
    <col min="13" max="13" width="6.140625" style="17" customWidth="1"/>
    <col min="14" max="16384" width="9.140625" style="17" customWidth="1"/>
  </cols>
  <sheetData>
    <row r="1" spans="1:13" ht="12">
      <c r="A1" s="18" t="s">
        <v>34</v>
      </c>
      <c r="B1" s="18"/>
      <c r="C1" s="18"/>
      <c r="D1" s="18"/>
      <c r="E1" s="122"/>
      <c r="F1" s="122"/>
      <c r="G1" s="122"/>
      <c r="H1" s="122"/>
      <c r="I1" s="122"/>
      <c r="J1" s="122"/>
      <c r="K1" s="122"/>
      <c r="L1" s="122"/>
      <c r="M1" s="18"/>
    </row>
    <row r="2" spans="1:13" ht="12">
      <c r="A2" s="18" t="s">
        <v>496</v>
      </c>
      <c r="B2" s="18"/>
      <c r="C2" s="18"/>
      <c r="D2" s="18"/>
      <c r="E2" s="122"/>
      <c r="F2" s="122"/>
      <c r="G2" s="122"/>
      <c r="H2" s="122"/>
      <c r="I2" s="122"/>
      <c r="J2" s="122"/>
      <c r="K2" s="122"/>
      <c r="L2" s="122"/>
      <c r="M2" s="18"/>
    </row>
    <row r="3" spans="1:13" ht="12">
      <c r="A3" s="18"/>
      <c r="B3" s="18" t="s">
        <v>608</v>
      </c>
      <c r="C3" s="18"/>
      <c r="D3" s="18"/>
      <c r="E3" s="122"/>
      <c r="F3" s="122"/>
      <c r="G3" s="122"/>
      <c r="H3" s="122"/>
      <c r="I3" s="122"/>
      <c r="J3" s="122"/>
      <c r="K3" s="122"/>
      <c r="L3" s="122"/>
      <c r="M3" s="18"/>
    </row>
    <row r="5" spans="3:13" ht="12">
      <c r="C5" s="157" t="s">
        <v>670</v>
      </c>
      <c r="E5" s="125" t="s">
        <v>497</v>
      </c>
      <c r="G5" s="129" t="s">
        <v>498</v>
      </c>
      <c r="H5" s="129"/>
      <c r="I5" s="129"/>
      <c r="J5" s="129"/>
      <c r="K5" s="129"/>
      <c r="L5" s="124" t="s">
        <v>499</v>
      </c>
      <c r="M5" s="21" t="s">
        <v>5</v>
      </c>
    </row>
    <row r="6" spans="5:13" ht="12">
      <c r="E6" s="130" t="s">
        <v>500</v>
      </c>
      <c r="G6" s="126" t="s">
        <v>13</v>
      </c>
      <c r="H6" s="126" t="s">
        <v>11</v>
      </c>
      <c r="I6" s="126" t="s">
        <v>10</v>
      </c>
      <c r="J6" s="126" t="s">
        <v>9</v>
      </c>
      <c r="K6" s="126" t="s">
        <v>43</v>
      </c>
      <c r="L6" s="126" t="s">
        <v>501</v>
      </c>
      <c r="M6" s="22" t="s">
        <v>502</v>
      </c>
    </row>
    <row r="7" spans="1:13" ht="12">
      <c r="A7" s="17" t="s">
        <v>16</v>
      </c>
      <c r="E7" s="124">
        <f>E9+E52+E123+E150+E160+E186+E191</f>
        <v>3215</v>
      </c>
      <c r="F7" s="124"/>
      <c r="G7" s="124">
        <f aca="true" t="shared" si="0" ref="G7:M7">G9+G52+G123+G150+G160+G186+G191</f>
        <v>224</v>
      </c>
      <c r="H7" s="124">
        <f t="shared" si="0"/>
        <v>638</v>
      </c>
      <c r="I7" s="124">
        <f t="shared" si="0"/>
        <v>888</v>
      </c>
      <c r="J7" s="124">
        <f t="shared" si="0"/>
        <v>38</v>
      </c>
      <c r="K7" s="124">
        <f t="shared" si="0"/>
        <v>22</v>
      </c>
      <c r="L7" s="124">
        <f t="shared" si="0"/>
        <v>36</v>
      </c>
      <c r="M7" s="20">
        <f t="shared" si="0"/>
        <v>5061</v>
      </c>
    </row>
    <row r="8" spans="5:13" ht="12">
      <c r="E8" s="125"/>
      <c r="G8" s="126"/>
      <c r="H8" s="126"/>
      <c r="I8" s="126"/>
      <c r="J8" s="126"/>
      <c r="K8" s="126"/>
      <c r="L8" s="126"/>
      <c r="M8" s="60"/>
    </row>
    <row r="9" spans="1:13" ht="12">
      <c r="A9" s="17" t="s">
        <v>101</v>
      </c>
      <c r="E9" s="127">
        <f>E10+E18+E20+E26+E34+E40+E46</f>
        <v>349</v>
      </c>
      <c r="F9" s="128">
        <v>0</v>
      </c>
      <c r="G9" s="127">
        <f aca="true" t="shared" si="1" ref="G9:M9">G10+G18+G20+G26+G34+G40+G46</f>
        <v>44</v>
      </c>
      <c r="H9" s="127">
        <f t="shared" si="1"/>
        <v>132</v>
      </c>
      <c r="I9" s="127">
        <f t="shared" si="1"/>
        <v>207</v>
      </c>
      <c r="J9" s="127">
        <f t="shared" si="1"/>
        <v>9</v>
      </c>
      <c r="K9" s="127">
        <f t="shared" si="1"/>
        <v>0</v>
      </c>
      <c r="L9" s="127">
        <f t="shared" si="1"/>
        <v>5</v>
      </c>
      <c r="M9" s="23">
        <f t="shared" si="1"/>
        <v>746</v>
      </c>
    </row>
    <row r="10" spans="2:13" ht="12">
      <c r="B10" s="17" t="s">
        <v>60</v>
      </c>
      <c r="E10" s="124">
        <f>SUM(E11:E17)</f>
        <v>19</v>
      </c>
      <c r="F10" s="124">
        <f aca="true" t="shared" si="2" ref="F10:L10">SUM(F11:F17)</f>
        <v>0</v>
      </c>
      <c r="G10" s="124">
        <f t="shared" si="2"/>
        <v>6</v>
      </c>
      <c r="H10" s="124">
        <f t="shared" si="2"/>
        <v>23</v>
      </c>
      <c r="I10" s="124">
        <f t="shared" si="2"/>
        <v>24</v>
      </c>
      <c r="J10" s="124">
        <f t="shared" si="2"/>
        <v>0</v>
      </c>
      <c r="K10" s="124">
        <f t="shared" si="2"/>
        <v>0</v>
      </c>
      <c r="L10" s="124">
        <f t="shared" si="2"/>
        <v>0</v>
      </c>
      <c r="M10" s="20">
        <f>SUM(M11:M17)</f>
        <v>72</v>
      </c>
    </row>
    <row r="11" spans="3:13" ht="12">
      <c r="C11" s="17" t="s">
        <v>102</v>
      </c>
      <c r="D11" s="17" t="s">
        <v>103</v>
      </c>
      <c r="E11" s="117">
        <v>5</v>
      </c>
      <c r="F11" s="117"/>
      <c r="G11" s="117">
        <v>1</v>
      </c>
      <c r="H11" s="117">
        <v>4</v>
      </c>
      <c r="I11" s="117">
        <v>2</v>
      </c>
      <c r="J11" s="117">
        <v>0</v>
      </c>
      <c r="K11" s="117">
        <v>0</v>
      </c>
      <c r="L11" s="117">
        <v>0</v>
      </c>
      <c r="M11" s="16">
        <f aca="true" t="shared" si="3" ref="M11:M17">SUM(E11:L11)</f>
        <v>12</v>
      </c>
    </row>
    <row r="12" spans="3:13" ht="12">
      <c r="C12" s="60" t="s">
        <v>614</v>
      </c>
      <c r="D12" s="17" t="s">
        <v>651</v>
      </c>
      <c r="E12" s="117">
        <v>1</v>
      </c>
      <c r="F12" s="117"/>
      <c r="G12" s="117">
        <v>0</v>
      </c>
      <c r="H12" s="117">
        <v>0</v>
      </c>
      <c r="I12" s="117">
        <v>1</v>
      </c>
      <c r="J12" s="117">
        <v>0</v>
      </c>
      <c r="K12" s="117">
        <v>0</v>
      </c>
      <c r="L12" s="117">
        <v>0</v>
      </c>
      <c r="M12" s="16">
        <f t="shared" si="3"/>
        <v>2</v>
      </c>
    </row>
    <row r="13" spans="3:13" ht="12">
      <c r="C13" s="17" t="s">
        <v>104</v>
      </c>
      <c r="D13" s="17" t="s">
        <v>105</v>
      </c>
      <c r="E13" s="117">
        <v>2</v>
      </c>
      <c r="F13" s="117"/>
      <c r="G13" s="117">
        <v>1</v>
      </c>
      <c r="H13" s="117">
        <v>2</v>
      </c>
      <c r="I13" s="117">
        <v>5</v>
      </c>
      <c r="J13" s="117">
        <v>0</v>
      </c>
      <c r="K13" s="117">
        <v>0</v>
      </c>
      <c r="L13" s="117">
        <v>0</v>
      </c>
      <c r="M13" s="16">
        <f t="shared" si="3"/>
        <v>10</v>
      </c>
    </row>
    <row r="14" spans="3:13" ht="12">
      <c r="C14" s="17" t="s">
        <v>106</v>
      </c>
      <c r="D14" s="17" t="s">
        <v>107</v>
      </c>
      <c r="E14" s="117">
        <v>2</v>
      </c>
      <c r="F14" s="117"/>
      <c r="G14" s="117">
        <v>2</v>
      </c>
      <c r="H14" s="117">
        <v>1</v>
      </c>
      <c r="I14" s="117">
        <v>1</v>
      </c>
      <c r="J14" s="117">
        <v>0</v>
      </c>
      <c r="K14" s="117">
        <v>0</v>
      </c>
      <c r="L14" s="117">
        <v>0</v>
      </c>
      <c r="M14" s="16">
        <f t="shared" si="3"/>
        <v>6</v>
      </c>
    </row>
    <row r="15" spans="3:13" ht="12">
      <c r="C15" s="17" t="s">
        <v>108</v>
      </c>
      <c r="D15" s="17" t="s">
        <v>109</v>
      </c>
      <c r="E15" s="117">
        <v>3</v>
      </c>
      <c r="F15" s="117"/>
      <c r="G15" s="117">
        <v>0</v>
      </c>
      <c r="H15" s="117">
        <v>2</v>
      </c>
      <c r="I15" s="117">
        <v>2</v>
      </c>
      <c r="J15" s="117">
        <v>0</v>
      </c>
      <c r="K15" s="117">
        <v>0</v>
      </c>
      <c r="L15" s="117">
        <v>0</v>
      </c>
      <c r="M15" s="16">
        <f t="shared" si="3"/>
        <v>7</v>
      </c>
    </row>
    <row r="16" spans="3:13" ht="12">
      <c r="C16" s="17" t="s">
        <v>112</v>
      </c>
      <c r="D16" s="17" t="s">
        <v>111</v>
      </c>
      <c r="E16" s="117">
        <v>4</v>
      </c>
      <c r="F16" s="117"/>
      <c r="G16" s="117">
        <v>2</v>
      </c>
      <c r="H16" s="117">
        <v>9</v>
      </c>
      <c r="I16" s="117">
        <v>8</v>
      </c>
      <c r="J16" s="117">
        <v>0</v>
      </c>
      <c r="K16" s="117">
        <v>0</v>
      </c>
      <c r="L16" s="117">
        <v>0</v>
      </c>
      <c r="M16" s="16">
        <f t="shared" si="3"/>
        <v>23</v>
      </c>
    </row>
    <row r="17" spans="3:13" ht="12">
      <c r="C17" s="17" t="s">
        <v>115</v>
      </c>
      <c r="D17" s="17" t="s">
        <v>116</v>
      </c>
      <c r="E17" s="117">
        <v>2</v>
      </c>
      <c r="F17" s="117"/>
      <c r="G17" s="117">
        <v>0</v>
      </c>
      <c r="H17" s="117">
        <v>5</v>
      </c>
      <c r="I17" s="117">
        <v>5</v>
      </c>
      <c r="J17" s="117">
        <v>0</v>
      </c>
      <c r="K17" s="117">
        <v>0</v>
      </c>
      <c r="L17" s="117">
        <v>0</v>
      </c>
      <c r="M17" s="16">
        <f t="shared" si="3"/>
        <v>12</v>
      </c>
    </row>
    <row r="18" spans="2:13" ht="12">
      <c r="B18" s="17" t="s">
        <v>61</v>
      </c>
      <c r="E18" s="123">
        <f>E19</f>
        <v>51</v>
      </c>
      <c r="G18" s="123">
        <f aca="true" t="shared" si="4" ref="G18:L18">G19</f>
        <v>12</v>
      </c>
      <c r="H18" s="123">
        <f t="shared" si="4"/>
        <v>22</v>
      </c>
      <c r="I18" s="123">
        <f t="shared" si="4"/>
        <v>35</v>
      </c>
      <c r="J18" s="123">
        <f t="shared" si="4"/>
        <v>2</v>
      </c>
      <c r="K18" s="123">
        <f t="shared" si="4"/>
        <v>0</v>
      </c>
      <c r="L18" s="123">
        <f t="shared" si="4"/>
        <v>0</v>
      </c>
      <c r="M18" s="16">
        <f>M19</f>
        <v>122</v>
      </c>
    </row>
    <row r="19" spans="3:13" ht="12">
      <c r="C19" s="17" t="s">
        <v>117</v>
      </c>
      <c r="D19" s="17" t="s">
        <v>118</v>
      </c>
      <c r="E19" s="117">
        <v>51</v>
      </c>
      <c r="F19" s="117"/>
      <c r="G19" s="117">
        <v>12</v>
      </c>
      <c r="H19" s="117">
        <v>22</v>
      </c>
      <c r="I19" s="117">
        <v>35</v>
      </c>
      <c r="J19" s="117">
        <v>2</v>
      </c>
      <c r="K19" s="117">
        <v>0</v>
      </c>
      <c r="L19" s="117">
        <v>0</v>
      </c>
      <c r="M19" s="16">
        <f>SUM(E19:L19)</f>
        <v>122</v>
      </c>
    </row>
    <row r="20" spans="2:13" ht="12">
      <c r="B20" s="17" t="s">
        <v>62</v>
      </c>
      <c r="E20" s="123">
        <f>SUM(E21:E25)</f>
        <v>59</v>
      </c>
      <c r="G20" s="123">
        <f aca="true" t="shared" si="5" ref="G20:M20">SUM(G21:G25)</f>
        <v>1</v>
      </c>
      <c r="H20" s="123">
        <f t="shared" si="5"/>
        <v>16</v>
      </c>
      <c r="I20" s="123">
        <f t="shared" si="5"/>
        <v>29</v>
      </c>
      <c r="J20" s="123">
        <f t="shared" si="5"/>
        <v>1</v>
      </c>
      <c r="K20" s="123">
        <f t="shared" si="5"/>
        <v>0</v>
      </c>
      <c r="L20" s="123">
        <f t="shared" si="5"/>
        <v>0</v>
      </c>
      <c r="M20" s="16">
        <f t="shared" si="5"/>
        <v>106</v>
      </c>
    </row>
    <row r="21" spans="3:13" ht="12">
      <c r="C21" s="17" t="s">
        <v>121</v>
      </c>
      <c r="D21" s="17" t="s">
        <v>590</v>
      </c>
      <c r="E21" s="60">
        <v>15</v>
      </c>
      <c r="F21" s="60"/>
      <c r="G21" s="123">
        <v>0</v>
      </c>
      <c r="H21" s="123">
        <v>5</v>
      </c>
      <c r="I21" s="123">
        <v>7</v>
      </c>
      <c r="J21" s="123">
        <v>0</v>
      </c>
      <c r="K21" s="123">
        <v>0</v>
      </c>
      <c r="L21" s="123">
        <v>0</v>
      </c>
      <c r="M21" s="16">
        <f>SUM(E21:L21)</f>
        <v>27</v>
      </c>
    </row>
    <row r="22" spans="3:13" ht="12">
      <c r="C22" s="17" t="s">
        <v>122</v>
      </c>
      <c r="D22" s="17" t="s">
        <v>123</v>
      </c>
      <c r="E22" s="60">
        <v>20</v>
      </c>
      <c r="F22" s="60"/>
      <c r="G22" s="123">
        <v>0</v>
      </c>
      <c r="H22" s="123">
        <v>1</v>
      </c>
      <c r="I22" s="123">
        <v>9</v>
      </c>
      <c r="J22" s="123">
        <v>0</v>
      </c>
      <c r="K22" s="123">
        <v>0</v>
      </c>
      <c r="L22" s="123">
        <v>0</v>
      </c>
      <c r="M22" s="16">
        <f>SUM(E22:L22)</f>
        <v>30</v>
      </c>
    </row>
    <row r="23" spans="3:13" ht="12">
      <c r="C23" s="17" t="s">
        <v>124</v>
      </c>
      <c r="D23" s="17" t="s">
        <v>125</v>
      </c>
      <c r="E23" s="60">
        <v>14</v>
      </c>
      <c r="F23" s="60"/>
      <c r="G23" s="123">
        <v>1</v>
      </c>
      <c r="H23" s="123">
        <v>6</v>
      </c>
      <c r="I23" s="123">
        <v>4</v>
      </c>
      <c r="J23" s="123">
        <v>0</v>
      </c>
      <c r="K23" s="123">
        <v>0</v>
      </c>
      <c r="L23" s="123">
        <v>0</v>
      </c>
      <c r="M23" s="16">
        <f>SUM(E23:L23)</f>
        <v>25</v>
      </c>
    </row>
    <row r="24" spans="3:13" ht="12">
      <c r="C24" s="17" t="s">
        <v>126</v>
      </c>
      <c r="D24" s="17" t="s">
        <v>591</v>
      </c>
      <c r="E24" s="60">
        <v>6</v>
      </c>
      <c r="F24" s="60"/>
      <c r="G24" s="123">
        <v>0</v>
      </c>
      <c r="H24" s="123">
        <v>2</v>
      </c>
      <c r="I24" s="123">
        <v>7</v>
      </c>
      <c r="J24" s="123">
        <v>1</v>
      </c>
      <c r="K24" s="123">
        <v>0</v>
      </c>
      <c r="L24" s="123">
        <v>0</v>
      </c>
      <c r="M24" s="16">
        <f>SUM(E24:L24)</f>
        <v>16</v>
      </c>
    </row>
    <row r="25" spans="3:13" ht="12">
      <c r="C25" s="17" t="s">
        <v>127</v>
      </c>
      <c r="D25" s="17" t="s">
        <v>591</v>
      </c>
      <c r="E25" s="117">
        <v>4</v>
      </c>
      <c r="F25" s="117"/>
      <c r="G25" s="123">
        <v>0</v>
      </c>
      <c r="H25" s="123">
        <v>2</v>
      </c>
      <c r="I25" s="123">
        <v>2</v>
      </c>
      <c r="J25" s="123">
        <v>0</v>
      </c>
      <c r="K25" s="123">
        <v>0</v>
      </c>
      <c r="L25" s="123">
        <v>0</v>
      </c>
      <c r="M25" s="16">
        <f>SUM(E25:L25)</f>
        <v>8</v>
      </c>
    </row>
    <row r="26" spans="2:13" ht="12">
      <c r="B26" s="17" t="s">
        <v>63</v>
      </c>
      <c r="E26" s="123">
        <f>SUM(E27:E33)</f>
        <v>23</v>
      </c>
      <c r="F26" s="123">
        <f aca="true" t="shared" si="6" ref="F26:K26">SUM(F27:F33)</f>
        <v>0</v>
      </c>
      <c r="G26" s="123">
        <f t="shared" si="6"/>
        <v>7</v>
      </c>
      <c r="H26" s="123">
        <f t="shared" si="6"/>
        <v>15</v>
      </c>
      <c r="I26" s="123">
        <f t="shared" si="6"/>
        <v>22</v>
      </c>
      <c r="J26" s="123">
        <f t="shared" si="6"/>
        <v>3</v>
      </c>
      <c r="K26" s="123">
        <f t="shared" si="6"/>
        <v>0</v>
      </c>
      <c r="L26" s="123">
        <f>SUM(L27:L33)</f>
        <v>3</v>
      </c>
      <c r="M26" s="16">
        <f>SUM(M27:M33)</f>
        <v>73</v>
      </c>
    </row>
    <row r="27" spans="3:13" ht="12">
      <c r="C27" s="17" t="s">
        <v>128</v>
      </c>
      <c r="D27" s="17" t="s">
        <v>129</v>
      </c>
      <c r="E27" s="117">
        <v>1</v>
      </c>
      <c r="F27" s="117"/>
      <c r="G27" s="117">
        <v>2</v>
      </c>
      <c r="H27" s="117">
        <v>5</v>
      </c>
      <c r="I27" s="117">
        <v>2</v>
      </c>
      <c r="J27" s="117">
        <v>0</v>
      </c>
      <c r="K27" s="117">
        <v>0</v>
      </c>
      <c r="L27" s="117">
        <v>0</v>
      </c>
      <c r="M27" s="16">
        <f aca="true" t="shared" si="7" ref="M27:M33">SUM(E27:L27)</f>
        <v>10</v>
      </c>
    </row>
    <row r="28" spans="3:13" ht="12">
      <c r="C28" s="17" t="s">
        <v>538</v>
      </c>
      <c r="D28" s="17" t="s">
        <v>539</v>
      </c>
      <c r="E28" s="117">
        <v>5</v>
      </c>
      <c r="F28" s="117"/>
      <c r="G28" s="117">
        <v>0</v>
      </c>
      <c r="H28" s="117">
        <v>0</v>
      </c>
      <c r="I28" s="117">
        <v>0</v>
      </c>
      <c r="J28" s="117">
        <v>0</v>
      </c>
      <c r="K28" s="117">
        <v>0</v>
      </c>
      <c r="L28" s="117">
        <v>0</v>
      </c>
      <c r="M28" s="16">
        <f t="shared" si="7"/>
        <v>5</v>
      </c>
    </row>
    <row r="29" spans="3:13" ht="12">
      <c r="C29" s="17" t="s">
        <v>130</v>
      </c>
      <c r="D29" s="17" t="s">
        <v>131</v>
      </c>
      <c r="E29" s="117">
        <v>2</v>
      </c>
      <c r="F29" s="117"/>
      <c r="G29" s="117">
        <v>1</v>
      </c>
      <c r="H29" s="117">
        <v>2</v>
      </c>
      <c r="I29" s="117">
        <v>3</v>
      </c>
      <c r="J29" s="117">
        <v>0</v>
      </c>
      <c r="K29" s="117">
        <v>0</v>
      </c>
      <c r="L29" s="117">
        <v>1</v>
      </c>
      <c r="M29" s="16">
        <f t="shared" si="7"/>
        <v>9</v>
      </c>
    </row>
    <row r="30" spans="3:13" ht="12">
      <c r="C30" s="17" t="s">
        <v>132</v>
      </c>
      <c r="D30" s="17" t="s">
        <v>133</v>
      </c>
      <c r="E30" s="117">
        <v>3</v>
      </c>
      <c r="F30" s="117"/>
      <c r="G30" s="117">
        <v>2</v>
      </c>
      <c r="H30" s="117">
        <v>3</v>
      </c>
      <c r="I30" s="117">
        <v>5</v>
      </c>
      <c r="J30" s="117">
        <v>1</v>
      </c>
      <c r="K30" s="117">
        <v>0</v>
      </c>
      <c r="L30" s="117">
        <v>1</v>
      </c>
      <c r="M30" s="16">
        <f t="shared" si="7"/>
        <v>15</v>
      </c>
    </row>
    <row r="31" spans="3:13" ht="12">
      <c r="C31" s="17" t="s">
        <v>134</v>
      </c>
      <c r="D31" s="17" t="s">
        <v>135</v>
      </c>
      <c r="E31" s="117">
        <v>3</v>
      </c>
      <c r="F31" s="117"/>
      <c r="G31" s="117">
        <v>1</v>
      </c>
      <c r="H31" s="117">
        <v>3</v>
      </c>
      <c r="I31" s="117">
        <v>5</v>
      </c>
      <c r="J31" s="117">
        <v>0</v>
      </c>
      <c r="K31" s="117">
        <v>0</v>
      </c>
      <c r="L31" s="117">
        <v>1</v>
      </c>
      <c r="M31" s="16">
        <f t="shared" si="7"/>
        <v>13</v>
      </c>
    </row>
    <row r="32" spans="3:13" ht="12">
      <c r="C32" s="17" t="s">
        <v>136</v>
      </c>
      <c r="D32" s="17" t="s">
        <v>137</v>
      </c>
      <c r="E32" s="117">
        <v>3</v>
      </c>
      <c r="F32" s="117"/>
      <c r="G32" s="117">
        <v>0</v>
      </c>
      <c r="H32" s="117">
        <v>1</v>
      </c>
      <c r="I32" s="117">
        <v>3</v>
      </c>
      <c r="J32" s="117">
        <v>2</v>
      </c>
      <c r="K32" s="117">
        <v>0</v>
      </c>
      <c r="L32" s="117">
        <v>0</v>
      </c>
      <c r="M32" s="16">
        <f t="shared" si="7"/>
        <v>9</v>
      </c>
    </row>
    <row r="33" spans="3:13" ht="12">
      <c r="C33" s="17" t="s">
        <v>138</v>
      </c>
      <c r="D33" s="17" t="s">
        <v>139</v>
      </c>
      <c r="E33" s="117">
        <v>6</v>
      </c>
      <c r="F33" s="117"/>
      <c r="G33" s="117">
        <v>1</v>
      </c>
      <c r="H33" s="117">
        <v>1</v>
      </c>
      <c r="I33" s="117">
        <v>4</v>
      </c>
      <c r="J33" s="117">
        <v>0</v>
      </c>
      <c r="K33" s="117">
        <v>0</v>
      </c>
      <c r="L33" s="117">
        <v>0</v>
      </c>
      <c r="M33" s="16">
        <f t="shared" si="7"/>
        <v>12</v>
      </c>
    </row>
    <row r="34" spans="2:13" ht="12">
      <c r="B34" s="17" t="s">
        <v>140</v>
      </c>
      <c r="E34" s="123">
        <f aca="true" t="shared" si="8" ref="E34:M34">SUM(E35:E39)</f>
        <v>62</v>
      </c>
      <c r="F34" s="123">
        <f t="shared" si="8"/>
        <v>0</v>
      </c>
      <c r="G34" s="123">
        <f t="shared" si="8"/>
        <v>2</v>
      </c>
      <c r="H34" s="123">
        <f t="shared" si="8"/>
        <v>8</v>
      </c>
      <c r="I34" s="123">
        <f t="shared" si="8"/>
        <v>29</v>
      </c>
      <c r="J34" s="123">
        <f t="shared" si="8"/>
        <v>0</v>
      </c>
      <c r="K34" s="123">
        <f t="shared" si="8"/>
        <v>0</v>
      </c>
      <c r="L34" s="123">
        <f t="shared" si="8"/>
        <v>1</v>
      </c>
      <c r="M34" s="16">
        <f t="shared" si="8"/>
        <v>102</v>
      </c>
    </row>
    <row r="35" spans="3:13" ht="12">
      <c r="C35" s="17" t="s">
        <v>141</v>
      </c>
      <c r="D35" s="17" t="s">
        <v>142</v>
      </c>
      <c r="E35" s="117">
        <v>14</v>
      </c>
      <c r="F35" s="117"/>
      <c r="G35" s="117">
        <v>0</v>
      </c>
      <c r="H35" s="117">
        <v>2</v>
      </c>
      <c r="I35" s="117">
        <v>5</v>
      </c>
      <c r="J35" s="117">
        <v>0</v>
      </c>
      <c r="K35" s="117">
        <v>0</v>
      </c>
      <c r="L35" s="117">
        <v>0</v>
      </c>
      <c r="M35" s="16">
        <f>SUM(E35:L35)</f>
        <v>21</v>
      </c>
    </row>
    <row r="36" spans="3:13" ht="12">
      <c r="C36" s="17" t="s">
        <v>540</v>
      </c>
      <c r="D36" s="17" t="s">
        <v>143</v>
      </c>
      <c r="E36" s="117">
        <v>3</v>
      </c>
      <c r="F36" s="117"/>
      <c r="G36" s="117">
        <v>0</v>
      </c>
      <c r="H36" s="117">
        <v>1</v>
      </c>
      <c r="I36" s="117">
        <v>3</v>
      </c>
      <c r="J36" s="117">
        <v>0</v>
      </c>
      <c r="K36" s="117">
        <v>0</v>
      </c>
      <c r="L36" s="117">
        <v>0</v>
      </c>
      <c r="M36" s="16">
        <f>SUM(E36:L36)</f>
        <v>7</v>
      </c>
    </row>
    <row r="37" spans="3:13" ht="12">
      <c r="C37" s="17" t="s">
        <v>144</v>
      </c>
      <c r="D37" s="17" t="s">
        <v>145</v>
      </c>
      <c r="E37" s="117">
        <v>7</v>
      </c>
      <c r="F37" s="117"/>
      <c r="G37" s="117">
        <v>0</v>
      </c>
      <c r="H37" s="117">
        <v>2</v>
      </c>
      <c r="I37" s="117">
        <v>2</v>
      </c>
      <c r="J37" s="117">
        <v>0</v>
      </c>
      <c r="K37" s="117">
        <v>0</v>
      </c>
      <c r="L37" s="117">
        <v>0</v>
      </c>
      <c r="M37" s="16">
        <f>SUM(E37:L37)</f>
        <v>11</v>
      </c>
    </row>
    <row r="38" spans="3:13" ht="12">
      <c r="C38" s="17" t="s">
        <v>146</v>
      </c>
      <c r="D38" s="17" t="s">
        <v>147</v>
      </c>
      <c r="E38" s="117">
        <v>2</v>
      </c>
      <c r="F38" s="117"/>
      <c r="G38" s="117">
        <v>1</v>
      </c>
      <c r="H38" s="117">
        <v>1</v>
      </c>
      <c r="I38" s="117">
        <v>4</v>
      </c>
      <c r="J38" s="117">
        <v>0</v>
      </c>
      <c r="K38" s="117">
        <v>0</v>
      </c>
      <c r="L38" s="117">
        <v>0</v>
      </c>
      <c r="M38" s="16">
        <f>SUM(E38:L38)</f>
        <v>8</v>
      </c>
    </row>
    <row r="39" spans="3:13" ht="12">
      <c r="C39" s="17" t="s">
        <v>153</v>
      </c>
      <c r="D39" s="17" t="s">
        <v>154</v>
      </c>
      <c r="E39" s="117">
        <v>36</v>
      </c>
      <c r="F39" s="117"/>
      <c r="G39" s="117">
        <v>1</v>
      </c>
      <c r="H39" s="117">
        <v>2</v>
      </c>
      <c r="I39" s="117">
        <v>15</v>
      </c>
      <c r="J39" s="117">
        <v>0</v>
      </c>
      <c r="K39" s="117">
        <v>0</v>
      </c>
      <c r="L39" s="117">
        <v>1</v>
      </c>
      <c r="M39" s="16">
        <f>SUM(E39:L39)</f>
        <v>55</v>
      </c>
    </row>
    <row r="40" spans="2:13" ht="12">
      <c r="B40" s="17" t="s">
        <v>160</v>
      </c>
      <c r="E40" s="123">
        <f>SUM(E41:E45)</f>
        <v>95</v>
      </c>
      <c r="F40" s="123">
        <f aca="true" t="shared" si="9" ref="F40:L40">SUM(F41:F45)</f>
        <v>0</v>
      </c>
      <c r="G40" s="123">
        <f t="shared" si="9"/>
        <v>7</v>
      </c>
      <c r="H40" s="123">
        <f t="shared" si="9"/>
        <v>20</v>
      </c>
      <c r="I40" s="123">
        <f t="shared" si="9"/>
        <v>23</v>
      </c>
      <c r="J40" s="123">
        <f t="shared" si="9"/>
        <v>0</v>
      </c>
      <c r="K40" s="123">
        <f t="shared" si="9"/>
        <v>0</v>
      </c>
      <c r="L40" s="123">
        <f t="shared" si="9"/>
        <v>0</v>
      </c>
      <c r="M40" s="16">
        <f>SUM(M41:M45)</f>
        <v>145</v>
      </c>
    </row>
    <row r="41" spans="3:13" ht="12">
      <c r="C41" s="17" t="s">
        <v>161</v>
      </c>
      <c r="D41" s="17" t="s">
        <v>162</v>
      </c>
      <c r="E41" s="117">
        <v>32</v>
      </c>
      <c r="F41" s="117"/>
      <c r="G41" s="117">
        <v>3</v>
      </c>
      <c r="H41" s="117">
        <v>6</v>
      </c>
      <c r="I41" s="117">
        <v>2</v>
      </c>
      <c r="J41" s="117">
        <v>0</v>
      </c>
      <c r="K41" s="117">
        <v>0</v>
      </c>
      <c r="L41" s="117">
        <v>0</v>
      </c>
      <c r="M41" s="16">
        <f>SUM(E41:L41)</f>
        <v>43</v>
      </c>
    </row>
    <row r="42" spans="3:13" ht="12">
      <c r="C42" s="17" t="s">
        <v>163</v>
      </c>
      <c r="D42" s="17" t="s">
        <v>164</v>
      </c>
      <c r="E42" s="117">
        <v>18</v>
      </c>
      <c r="F42" s="117"/>
      <c r="G42" s="117">
        <v>0</v>
      </c>
      <c r="H42" s="117">
        <v>3</v>
      </c>
      <c r="I42" s="117">
        <v>5</v>
      </c>
      <c r="J42" s="117">
        <v>0</v>
      </c>
      <c r="K42" s="117">
        <v>0</v>
      </c>
      <c r="L42" s="117">
        <v>0</v>
      </c>
      <c r="M42" s="16">
        <f>SUM(E42:L42)</f>
        <v>26</v>
      </c>
    </row>
    <row r="43" spans="3:13" ht="12">
      <c r="C43" s="17" t="s">
        <v>169</v>
      </c>
      <c r="D43" s="17" t="s">
        <v>170</v>
      </c>
      <c r="E43" s="117">
        <v>38</v>
      </c>
      <c r="F43" s="117"/>
      <c r="G43" s="117">
        <v>1</v>
      </c>
      <c r="H43" s="117">
        <v>5</v>
      </c>
      <c r="I43" s="117">
        <v>4</v>
      </c>
      <c r="J43" s="117">
        <v>0</v>
      </c>
      <c r="K43" s="117">
        <v>0</v>
      </c>
      <c r="L43" s="117">
        <v>0</v>
      </c>
      <c r="M43" s="16">
        <f>SUM(E43:L43)</f>
        <v>48</v>
      </c>
    </row>
    <row r="44" spans="3:13" ht="12">
      <c r="C44" s="17" t="s">
        <v>183</v>
      </c>
      <c r="D44" s="17" t="s">
        <v>184</v>
      </c>
      <c r="E44" s="117">
        <v>3</v>
      </c>
      <c r="F44" s="117"/>
      <c r="G44" s="117">
        <v>0</v>
      </c>
      <c r="H44" s="117">
        <v>3</v>
      </c>
      <c r="I44" s="117">
        <v>5</v>
      </c>
      <c r="J44" s="117">
        <v>0</v>
      </c>
      <c r="K44" s="117">
        <v>0</v>
      </c>
      <c r="L44" s="117">
        <v>0</v>
      </c>
      <c r="M44" s="16">
        <f>SUM(E44:L44)</f>
        <v>11</v>
      </c>
    </row>
    <row r="45" spans="3:13" ht="12">
      <c r="C45" s="17" t="s">
        <v>542</v>
      </c>
      <c r="D45" s="17" t="s">
        <v>543</v>
      </c>
      <c r="E45" s="117">
        <v>4</v>
      </c>
      <c r="F45" s="117"/>
      <c r="G45" s="117">
        <v>3</v>
      </c>
      <c r="H45" s="117">
        <v>3</v>
      </c>
      <c r="I45" s="117">
        <v>7</v>
      </c>
      <c r="J45" s="117">
        <v>0</v>
      </c>
      <c r="K45" s="117">
        <v>0</v>
      </c>
      <c r="L45" s="117">
        <v>0</v>
      </c>
      <c r="M45" s="16">
        <f>SUM(E45:L45)</f>
        <v>17</v>
      </c>
    </row>
    <row r="46" spans="2:13" ht="12">
      <c r="B46" s="17" t="s">
        <v>64</v>
      </c>
      <c r="E46" s="123">
        <f>SUM(E47:E51)</f>
        <v>40</v>
      </c>
      <c r="G46" s="123">
        <f aca="true" t="shared" si="10" ref="G46:L46">SUM(G47:G51)</f>
        <v>9</v>
      </c>
      <c r="H46" s="123">
        <f t="shared" si="10"/>
        <v>28</v>
      </c>
      <c r="I46" s="123">
        <f t="shared" si="10"/>
        <v>45</v>
      </c>
      <c r="J46" s="123">
        <f t="shared" si="10"/>
        <v>3</v>
      </c>
      <c r="K46" s="123">
        <f t="shared" si="10"/>
        <v>0</v>
      </c>
      <c r="L46" s="123">
        <f t="shared" si="10"/>
        <v>1</v>
      </c>
      <c r="M46" s="16">
        <f>SUM(M47:M51)</f>
        <v>126</v>
      </c>
    </row>
    <row r="47" spans="3:13" ht="12">
      <c r="C47" s="17" t="s">
        <v>189</v>
      </c>
      <c r="D47" s="17" t="s">
        <v>190</v>
      </c>
      <c r="E47" s="117">
        <v>5</v>
      </c>
      <c r="F47" s="117"/>
      <c r="G47" s="117">
        <v>1</v>
      </c>
      <c r="H47" s="117">
        <v>3</v>
      </c>
      <c r="I47" s="117">
        <v>8</v>
      </c>
      <c r="J47" s="117">
        <v>0</v>
      </c>
      <c r="K47" s="117">
        <v>0</v>
      </c>
      <c r="L47" s="117">
        <v>1</v>
      </c>
      <c r="M47" s="16">
        <f>SUM(E47:L47)</f>
        <v>18</v>
      </c>
    </row>
    <row r="48" spans="3:13" ht="12">
      <c r="C48" s="17" t="s">
        <v>198</v>
      </c>
      <c r="D48" s="17" t="s">
        <v>199</v>
      </c>
      <c r="E48" s="117">
        <v>17</v>
      </c>
      <c r="F48" s="117"/>
      <c r="G48" s="117">
        <v>4</v>
      </c>
      <c r="H48" s="117">
        <v>15</v>
      </c>
      <c r="I48" s="117">
        <v>23</v>
      </c>
      <c r="J48" s="117">
        <v>2</v>
      </c>
      <c r="K48" s="117">
        <v>0</v>
      </c>
      <c r="L48" s="117">
        <v>0</v>
      </c>
      <c r="M48" s="16">
        <f>SUM(E48:L48)</f>
        <v>61</v>
      </c>
    </row>
    <row r="49" spans="3:13" ht="12">
      <c r="C49" s="17" t="s">
        <v>200</v>
      </c>
      <c r="D49" s="17" t="s">
        <v>201</v>
      </c>
      <c r="E49" s="117">
        <v>5</v>
      </c>
      <c r="F49" s="117"/>
      <c r="G49" s="117">
        <v>1</v>
      </c>
      <c r="H49" s="117">
        <v>3</v>
      </c>
      <c r="I49" s="117">
        <v>3</v>
      </c>
      <c r="J49" s="117">
        <v>0</v>
      </c>
      <c r="K49" s="117">
        <v>0</v>
      </c>
      <c r="L49" s="117">
        <v>0</v>
      </c>
      <c r="M49" s="16">
        <f>SUM(E49:L49)</f>
        <v>12</v>
      </c>
    </row>
    <row r="50" spans="3:13" ht="12">
      <c r="C50" s="17" t="s">
        <v>202</v>
      </c>
      <c r="D50" s="17" t="s">
        <v>203</v>
      </c>
      <c r="E50" s="117">
        <v>10</v>
      </c>
      <c r="F50" s="117"/>
      <c r="G50" s="117">
        <v>1</v>
      </c>
      <c r="H50" s="117">
        <v>1</v>
      </c>
      <c r="I50" s="117">
        <v>6</v>
      </c>
      <c r="J50" s="117">
        <v>0</v>
      </c>
      <c r="K50" s="117">
        <v>0</v>
      </c>
      <c r="L50" s="117">
        <v>0</v>
      </c>
      <c r="M50" s="16">
        <f>SUM(E50:L50)</f>
        <v>18</v>
      </c>
    </row>
    <row r="51" spans="3:13" ht="12">
      <c r="C51" s="17" t="s">
        <v>204</v>
      </c>
      <c r="D51" s="17" t="s">
        <v>205</v>
      </c>
      <c r="E51" s="117">
        <v>3</v>
      </c>
      <c r="F51" s="117"/>
      <c r="G51" s="117">
        <v>2</v>
      </c>
      <c r="H51" s="117">
        <v>6</v>
      </c>
      <c r="I51" s="117">
        <v>5</v>
      </c>
      <c r="J51" s="117">
        <v>1</v>
      </c>
      <c r="K51" s="117">
        <v>0</v>
      </c>
      <c r="L51" s="117">
        <v>0</v>
      </c>
      <c r="M51" s="16">
        <f>SUM(E51:L51)</f>
        <v>17</v>
      </c>
    </row>
    <row r="52" spans="1:13" ht="12">
      <c r="A52" s="17" t="s">
        <v>503</v>
      </c>
      <c r="E52" s="128">
        <f>E53+E55+E59+E62+E74+E76+E80+E87+E92+E96+E101+E103+E108+E113+E115+E117+E120</f>
        <v>857</v>
      </c>
      <c r="F52" s="128">
        <v>0</v>
      </c>
      <c r="G52" s="128">
        <f aca="true" t="shared" si="11" ref="G52:M52">G53+G55+G59+G62+G74+G76+G80+G87+G92+G96+G101+G103+G108+G113+G115+G117+G120</f>
        <v>36</v>
      </c>
      <c r="H52" s="128">
        <f t="shared" si="11"/>
        <v>160</v>
      </c>
      <c r="I52" s="128">
        <f t="shared" si="11"/>
        <v>204</v>
      </c>
      <c r="J52" s="128">
        <f t="shared" si="11"/>
        <v>11</v>
      </c>
      <c r="K52" s="128">
        <f t="shared" si="11"/>
        <v>0</v>
      </c>
      <c r="L52" s="128">
        <f t="shared" si="11"/>
        <v>15</v>
      </c>
      <c r="M52" s="19">
        <f t="shared" si="11"/>
        <v>1283</v>
      </c>
    </row>
    <row r="53" spans="2:13" ht="12">
      <c r="B53" s="17" t="s">
        <v>65</v>
      </c>
      <c r="E53" s="123">
        <f>E54</f>
        <v>25</v>
      </c>
      <c r="F53" s="123">
        <v>0</v>
      </c>
      <c r="G53" s="123">
        <f aca="true" t="shared" si="12" ref="G53:M53">G54</f>
        <v>0</v>
      </c>
      <c r="H53" s="123">
        <f t="shared" si="12"/>
        <v>2</v>
      </c>
      <c r="I53" s="123">
        <f t="shared" si="12"/>
        <v>3</v>
      </c>
      <c r="J53" s="123">
        <f t="shared" si="12"/>
        <v>2</v>
      </c>
      <c r="K53" s="123">
        <f t="shared" si="12"/>
        <v>0</v>
      </c>
      <c r="L53" s="123">
        <f t="shared" si="12"/>
        <v>2</v>
      </c>
      <c r="M53" s="16">
        <f t="shared" si="12"/>
        <v>34</v>
      </c>
    </row>
    <row r="54" spans="3:13" ht="12">
      <c r="C54" s="17" t="s">
        <v>207</v>
      </c>
      <c r="D54" s="17" t="s">
        <v>208</v>
      </c>
      <c r="E54" s="117">
        <v>25</v>
      </c>
      <c r="F54" s="117"/>
      <c r="G54" s="117">
        <v>0</v>
      </c>
      <c r="H54" s="117">
        <v>2</v>
      </c>
      <c r="I54" s="117">
        <v>3</v>
      </c>
      <c r="J54" s="117">
        <v>2</v>
      </c>
      <c r="K54" s="117">
        <v>0</v>
      </c>
      <c r="L54" s="117">
        <v>2</v>
      </c>
      <c r="M54" s="16">
        <f>SUM(E54:L54)</f>
        <v>34</v>
      </c>
    </row>
    <row r="55" spans="2:13" ht="12">
      <c r="B55" s="17" t="s">
        <v>66</v>
      </c>
      <c r="E55" s="123">
        <f>SUM(E56:E58)</f>
        <v>95</v>
      </c>
      <c r="F55" s="123">
        <v>0</v>
      </c>
      <c r="G55" s="123">
        <f aca="true" t="shared" si="13" ref="G55:M55">SUM(G56:G58)</f>
        <v>2</v>
      </c>
      <c r="H55" s="123">
        <f t="shared" si="13"/>
        <v>8</v>
      </c>
      <c r="I55" s="123">
        <f t="shared" si="13"/>
        <v>18</v>
      </c>
      <c r="J55" s="123">
        <f t="shared" si="13"/>
        <v>2</v>
      </c>
      <c r="K55" s="123">
        <f t="shared" si="13"/>
        <v>0</v>
      </c>
      <c r="L55" s="123">
        <f t="shared" si="13"/>
        <v>1</v>
      </c>
      <c r="M55" s="16">
        <f t="shared" si="13"/>
        <v>126</v>
      </c>
    </row>
    <row r="56" spans="3:13" ht="12">
      <c r="C56" s="17" t="s">
        <v>209</v>
      </c>
      <c r="D56" s="17" t="s">
        <v>210</v>
      </c>
      <c r="E56" s="117">
        <v>71</v>
      </c>
      <c r="F56" s="117"/>
      <c r="G56" s="117">
        <v>1</v>
      </c>
      <c r="H56" s="117">
        <v>8</v>
      </c>
      <c r="I56" s="117">
        <v>14</v>
      </c>
      <c r="J56" s="117">
        <v>1</v>
      </c>
      <c r="K56" s="117">
        <v>0</v>
      </c>
      <c r="L56" s="117">
        <v>1</v>
      </c>
      <c r="M56" s="16">
        <f>SUM(E56:L56)</f>
        <v>96</v>
      </c>
    </row>
    <row r="57" spans="3:13" ht="12">
      <c r="C57" s="60" t="s">
        <v>546</v>
      </c>
      <c r="D57" s="60" t="s">
        <v>652</v>
      </c>
      <c r="E57" s="123">
        <v>5</v>
      </c>
      <c r="G57" s="123">
        <v>0</v>
      </c>
      <c r="H57" s="123">
        <v>0</v>
      </c>
      <c r="I57" s="123">
        <v>1</v>
      </c>
      <c r="J57" s="123">
        <v>0</v>
      </c>
      <c r="K57" s="123">
        <v>0</v>
      </c>
      <c r="L57" s="123">
        <v>0</v>
      </c>
      <c r="M57" s="16">
        <f>SUM(E57:L57)</f>
        <v>6</v>
      </c>
    </row>
    <row r="58" spans="3:13" ht="12">
      <c r="C58" s="17" t="s">
        <v>215</v>
      </c>
      <c r="D58" s="17" t="s">
        <v>216</v>
      </c>
      <c r="E58" s="117">
        <v>19</v>
      </c>
      <c r="F58" s="117"/>
      <c r="G58" s="117">
        <v>1</v>
      </c>
      <c r="H58" s="117">
        <v>0</v>
      </c>
      <c r="I58" s="117">
        <v>3</v>
      </c>
      <c r="J58" s="117">
        <v>1</v>
      </c>
      <c r="K58" s="117">
        <v>0</v>
      </c>
      <c r="L58" s="117">
        <v>0</v>
      </c>
      <c r="M58" s="16">
        <f>SUM(E58:L58)</f>
        <v>24</v>
      </c>
    </row>
    <row r="59" spans="2:13" ht="12">
      <c r="B59" s="17" t="s">
        <v>67</v>
      </c>
      <c r="E59" s="123">
        <f>SUM(E60:E61)</f>
        <v>46</v>
      </c>
      <c r="F59" s="123">
        <v>0</v>
      </c>
      <c r="G59" s="123">
        <f aca="true" t="shared" si="14" ref="G59:M59">SUM(G60:G61)</f>
        <v>0</v>
      </c>
      <c r="H59" s="123">
        <f t="shared" si="14"/>
        <v>5</v>
      </c>
      <c r="I59" s="123">
        <f t="shared" si="14"/>
        <v>7</v>
      </c>
      <c r="J59" s="123">
        <f t="shared" si="14"/>
        <v>0</v>
      </c>
      <c r="K59" s="123">
        <f t="shared" si="14"/>
        <v>0</v>
      </c>
      <c r="L59" s="123">
        <f t="shared" si="14"/>
        <v>1</v>
      </c>
      <c r="M59" s="16">
        <f t="shared" si="14"/>
        <v>59</v>
      </c>
    </row>
    <row r="60" spans="3:13" ht="12">
      <c r="C60" s="17" t="s">
        <v>217</v>
      </c>
      <c r="D60" s="17" t="s">
        <v>218</v>
      </c>
      <c r="E60" s="117">
        <v>29</v>
      </c>
      <c r="F60" s="117"/>
      <c r="G60" s="117">
        <v>0</v>
      </c>
      <c r="H60" s="117">
        <v>5</v>
      </c>
      <c r="I60" s="117">
        <v>6</v>
      </c>
      <c r="J60" s="117">
        <v>0</v>
      </c>
      <c r="K60" s="117">
        <v>0</v>
      </c>
      <c r="L60" s="117">
        <v>0</v>
      </c>
      <c r="M60" s="16">
        <f>SUM(E60:L60)</f>
        <v>40</v>
      </c>
    </row>
    <row r="61" spans="3:13" ht="12">
      <c r="C61" s="17" t="s">
        <v>219</v>
      </c>
      <c r="D61" s="17" t="s">
        <v>216</v>
      </c>
      <c r="E61" s="117">
        <v>17</v>
      </c>
      <c r="F61" s="117"/>
      <c r="G61" s="117">
        <v>0</v>
      </c>
      <c r="H61" s="117">
        <v>0</v>
      </c>
      <c r="I61" s="117">
        <v>1</v>
      </c>
      <c r="J61" s="117">
        <v>0</v>
      </c>
      <c r="K61" s="117">
        <v>0</v>
      </c>
      <c r="L61" s="117">
        <v>1</v>
      </c>
      <c r="M61" s="16">
        <f>SUM(E61:L61)</f>
        <v>19</v>
      </c>
    </row>
    <row r="62" spans="2:13" ht="12">
      <c r="B62" s="17" t="s">
        <v>68</v>
      </c>
      <c r="E62" s="123">
        <f>SUM(E63:E73)</f>
        <v>79</v>
      </c>
      <c r="F62" s="123">
        <v>0</v>
      </c>
      <c r="G62" s="123">
        <f aca="true" t="shared" si="15" ref="G62:M62">SUM(G63:G73)</f>
        <v>11</v>
      </c>
      <c r="H62" s="123">
        <f t="shared" si="15"/>
        <v>23</v>
      </c>
      <c r="I62" s="123">
        <f t="shared" si="15"/>
        <v>31</v>
      </c>
      <c r="J62" s="123">
        <f t="shared" si="15"/>
        <v>0</v>
      </c>
      <c r="K62" s="123">
        <f t="shared" si="15"/>
        <v>0</v>
      </c>
      <c r="L62" s="123">
        <f t="shared" si="15"/>
        <v>2</v>
      </c>
      <c r="M62" s="16">
        <f t="shared" si="15"/>
        <v>146</v>
      </c>
    </row>
    <row r="63" spans="3:13" ht="12">
      <c r="C63" s="17" t="s">
        <v>220</v>
      </c>
      <c r="D63" s="17" t="s">
        <v>221</v>
      </c>
      <c r="E63" s="117">
        <v>19</v>
      </c>
      <c r="F63" s="117"/>
      <c r="G63" s="117">
        <v>2</v>
      </c>
      <c r="H63" s="117">
        <v>2</v>
      </c>
      <c r="I63" s="117">
        <v>1</v>
      </c>
      <c r="J63" s="117">
        <v>0</v>
      </c>
      <c r="K63" s="117">
        <v>0</v>
      </c>
      <c r="L63" s="117">
        <v>0</v>
      </c>
      <c r="M63" s="16">
        <f aca="true" t="shared" si="16" ref="M63:M73">SUM(E63:L63)</f>
        <v>24</v>
      </c>
    </row>
    <row r="64" spans="3:13" ht="12">
      <c r="C64" s="17" t="s">
        <v>222</v>
      </c>
      <c r="D64" s="17" t="s">
        <v>223</v>
      </c>
      <c r="E64" s="117">
        <v>5</v>
      </c>
      <c r="F64" s="117"/>
      <c r="G64" s="117">
        <v>0</v>
      </c>
      <c r="H64" s="117">
        <v>3</v>
      </c>
      <c r="I64" s="117">
        <v>2</v>
      </c>
      <c r="J64" s="117">
        <v>0</v>
      </c>
      <c r="K64" s="117">
        <v>0</v>
      </c>
      <c r="L64" s="117">
        <v>0</v>
      </c>
      <c r="M64" s="16">
        <f t="shared" si="16"/>
        <v>10</v>
      </c>
    </row>
    <row r="65" spans="3:13" ht="12">
      <c r="C65" s="60" t="s">
        <v>224</v>
      </c>
      <c r="D65" s="61" t="s">
        <v>225</v>
      </c>
      <c r="E65" s="117">
        <v>5</v>
      </c>
      <c r="F65" s="117"/>
      <c r="G65" s="117">
        <v>0</v>
      </c>
      <c r="H65" s="117">
        <v>1</v>
      </c>
      <c r="I65" s="117">
        <v>2</v>
      </c>
      <c r="J65" s="117">
        <v>0</v>
      </c>
      <c r="K65" s="117">
        <v>0</v>
      </c>
      <c r="L65" s="117">
        <v>0</v>
      </c>
      <c r="M65" s="16">
        <f t="shared" si="16"/>
        <v>8</v>
      </c>
    </row>
    <row r="66" spans="3:13" ht="12">
      <c r="C66" s="60" t="s">
        <v>530</v>
      </c>
      <c r="D66" s="61" t="s">
        <v>531</v>
      </c>
      <c r="E66" s="117">
        <v>1</v>
      </c>
      <c r="F66" s="117"/>
      <c r="G66" s="117">
        <v>1</v>
      </c>
      <c r="H66" s="117">
        <v>0</v>
      </c>
      <c r="I66" s="117">
        <v>1</v>
      </c>
      <c r="J66" s="117">
        <v>0</v>
      </c>
      <c r="K66" s="117">
        <v>0</v>
      </c>
      <c r="L66" s="117">
        <v>0</v>
      </c>
      <c r="M66" s="16">
        <f t="shared" si="16"/>
        <v>3</v>
      </c>
    </row>
    <row r="67" spans="3:13" ht="12">
      <c r="C67" s="17" t="s">
        <v>226</v>
      </c>
      <c r="D67" s="62" t="s">
        <v>227</v>
      </c>
      <c r="E67" s="117">
        <v>6</v>
      </c>
      <c r="F67" s="117"/>
      <c r="G67" s="117">
        <v>0</v>
      </c>
      <c r="H67" s="117">
        <v>3</v>
      </c>
      <c r="I67" s="117">
        <v>5</v>
      </c>
      <c r="J67" s="117">
        <v>0</v>
      </c>
      <c r="K67" s="117">
        <v>0</v>
      </c>
      <c r="L67" s="117">
        <v>0</v>
      </c>
      <c r="M67" s="16">
        <f t="shared" si="16"/>
        <v>14</v>
      </c>
    </row>
    <row r="68" spans="3:13" ht="12">
      <c r="C68" s="17" t="s">
        <v>521</v>
      </c>
      <c r="D68" s="61" t="s">
        <v>523</v>
      </c>
      <c r="E68" s="117">
        <v>1</v>
      </c>
      <c r="F68" s="117"/>
      <c r="G68" s="117">
        <v>1</v>
      </c>
      <c r="H68" s="117">
        <v>1</v>
      </c>
      <c r="I68" s="117">
        <v>1</v>
      </c>
      <c r="J68" s="117">
        <v>0</v>
      </c>
      <c r="K68" s="117">
        <v>0</v>
      </c>
      <c r="L68" s="117">
        <v>0</v>
      </c>
      <c r="M68" s="16">
        <f t="shared" si="16"/>
        <v>4</v>
      </c>
    </row>
    <row r="69" spans="3:13" ht="12">
      <c r="C69" s="17" t="s">
        <v>522</v>
      </c>
      <c r="D69" s="61" t="s">
        <v>524</v>
      </c>
      <c r="E69" s="117">
        <v>1</v>
      </c>
      <c r="F69" s="117"/>
      <c r="G69" s="117">
        <v>2</v>
      </c>
      <c r="H69" s="117">
        <v>0</v>
      </c>
      <c r="I69" s="117">
        <v>0</v>
      </c>
      <c r="J69" s="117">
        <v>0</v>
      </c>
      <c r="K69" s="117">
        <v>0</v>
      </c>
      <c r="L69" s="117">
        <v>0</v>
      </c>
      <c r="M69" s="16">
        <f t="shared" si="16"/>
        <v>3</v>
      </c>
    </row>
    <row r="70" spans="3:13" ht="12">
      <c r="C70" s="17" t="s">
        <v>228</v>
      </c>
      <c r="D70" s="17" t="s">
        <v>229</v>
      </c>
      <c r="E70" s="117">
        <v>5</v>
      </c>
      <c r="F70" s="117"/>
      <c r="G70" s="117">
        <v>1</v>
      </c>
      <c r="H70" s="117">
        <v>2</v>
      </c>
      <c r="I70" s="117">
        <v>1</v>
      </c>
      <c r="J70" s="117">
        <v>0</v>
      </c>
      <c r="K70" s="117">
        <v>0</v>
      </c>
      <c r="L70" s="117">
        <v>0</v>
      </c>
      <c r="M70" s="16">
        <f t="shared" si="16"/>
        <v>9</v>
      </c>
    </row>
    <row r="71" spans="3:13" ht="12">
      <c r="C71" s="17" t="s">
        <v>230</v>
      </c>
      <c r="D71" s="17" t="s">
        <v>231</v>
      </c>
      <c r="E71" s="117">
        <v>17</v>
      </c>
      <c r="F71" s="117"/>
      <c r="G71" s="117">
        <v>0</v>
      </c>
      <c r="H71" s="117">
        <v>7</v>
      </c>
      <c r="I71" s="117">
        <v>7</v>
      </c>
      <c r="J71" s="117">
        <v>0</v>
      </c>
      <c r="K71" s="117">
        <v>0</v>
      </c>
      <c r="L71" s="117">
        <v>0</v>
      </c>
      <c r="M71" s="16">
        <f t="shared" si="16"/>
        <v>31</v>
      </c>
    </row>
    <row r="72" spans="3:13" ht="12">
      <c r="C72" s="17" t="s">
        <v>234</v>
      </c>
      <c r="D72" s="17" t="s">
        <v>235</v>
      </c>
      <c r="E72" s="117">
        <v>18</v>
      </c>
      <c r="F72" s="117"/>
      <c r="G72" s="117">
        <v>4</v>
      </c>
      <c r="H72" s="117">
        <v>3</v>
      </c>
      <c r="I72" s="117">
        <v>10</v>
      </c>
      <c r="J72" s="117">
        <v>0</v>
      </c>
      <c r="K72" s="117">
        <v>0</v>
      </c>
      <c r="L72" s="117">
        <v>0</v>
      </c>
      <c r="M72" s="16">
        <f t="shared" si="16"/>
        <v>35</v>
      </c>
    </row>
    <row r="73" spans="3:13" ht="12">
      <c r="C73" s="17" t="s">
        <v>236</v>
      </c>
      <c r="D73" s="17" t="s">
        <v>216</v>
      </c>
      <c r="E73" s="117">
        <v>1</v>
      </c>
      <c r="F73" s="117"/>
      <c r="G73" s="117">
        <v>0</v>
      </c>
      <c r="H73" s="117">
        <v>1</v>
      </c>
      <c r="I73" s="117">
        <v>1</v>
      </c>
      <c r="J73" s="117">
        <v>0</v>
      </c>
      <c r="K73" s="117">
        <v>0</v>
      </c>
      <c r="L73" s="117">
        <v>2</v>
      </c>
      <c r="M73" s="16">
        <f t="shared" si="16"/>
        <v>5</v>
      </c>
    </row>
    <row r="74" spans="2:13" ht="12">
      <c r="B74" s="17" t="s">
        <v>69</v>
      </c>
      <c r="E74" s="123">
        <f>SUM(E75:E75)</f>
        <v>5</v>
      </c>
      <c r="F74" s="123">
        <v>0</v>
      </c>
      <c r="G74" s="123">
        <f aca="true" t="shared" si="17" ref="G74:M74">SUM(G75:G75)</f>
        <v>2</v>
      </c>
      <c r="H74" s="123">
        <f t="shared" si="17"/>
        <v>2</v>
      </c>
      <c r="I74" s="123">
        <f t="shared" si="17"/>
        <v>3</v>
      </c>
      <c r="J74" s="123">
        <f t="shared" si="17"/>
        <v>0</v>
      </c>
      <c r="K74" s="123">
        <f t="shared" si="17"/>
        <v>0</v>
      </c>
      <c r="L74" s="123">
        <f t="shared" si="17"/>
        <v>0</v>
      </c>
      <c r="M74" s="16">
        <f t="shared" si="17"/>
        <v>12</v>
      </c>
    </row>
    <row r="75" spans="3:13" ht="12">
      <c r="C75" s="17" t="s">
        <v>243</v>
      </c>
      <c r="D75" s="17" t="s">
        <v>244</v>
      </c>
      <c r="E75" s="117">
        <v>5</v>
      </c>
      <c r="F75" s="117"/>
      <c r="G75" s="117">
        <v>2</v>
      </c>
      <c r="H75" s="117">
        <v>2</v>
      </c>
      <c r="I75" s="117">
        <v>3</v>
      </c>
      <c r="J75" s="117">
        <v>0</v>
      </c>
      <c r="K75" s="117">
        <v>0</v>
      </c>
      <c r="L75" s="117">
        <v>0</v>
      </c>
      <c r="M75" s="16">
        <f>SUM(E75:L75)</f>
        <v>12</v>
      </c>
    </row>
    <row r="76" spans="2:13" ht="12">
      <c r="B76" s="17" t="s">
        <v>70</v>
      </c>
      <c r="E76" s="123">
        <f>SUM(E77:E79)</f>
        <v>121</v>
      </c>
      <c r="F76" s="123">
        <v>0</v>
      </c>
      <c r="G76" s="123">
        <f aca="true" t="shared" si="18" ref="G76:M76">SUM(G77:G79)</f>
        <v>6</v>
      </c>
      <c r="H76" s="123">
        <f t="shared" si="18"/>
        <v>29</v>
      </c>
      <c r="I76" s="123">
        <f t="shared" si="18"/>
        <v>24</v>
      </c>
      <c r="J76" s="123">
        <f t="shared" si="18"/>
        <v>0</v>
      </c>
      <c r="K76" s="123">
        <f t="shared" si="18"/>
        <v>0</v>
      </c>
      <c r="L76" s="123">
        <f t="shared" si="18"/>
        <v>2</v>
      </c>
      <c r="M76" s="16">
        <f t="shared" si="18"/>
        <v>182</v>
      </c>
    </row>
    <row r="77" spans="3:13" ht="12">
      <c r="C77" s="17" t="s">
        <v>254</v>
      </c>
      <c r="D77" s="17" t="s">
        <v>255</v>
      </c>
      <c r="E77" s="117">
        <v>42</v>
      </c>
      <c r="F77" s="117"/>
      <c r="G77" s="117">
        <v>2</v>
      </c>
      <c r="H77" s="117">
        <v>16</v>
      </c>
      <c r="I77" s="117">
        <v>8</v>
      </c>
      <c r="J77" s="117">
        <v>0</v>
      </c>
      <c r="K77" s="117">
        <v>0</v>
      </c>
      <c r="L77" s="117">
        <v>0</v>
      </c>
      <c r="M77" s="16">
        <f>SUM(E77:L77)</f>
        <v>68</v>
      </c>
    </row>
    <row r="78" spans="3:13" ht="12">
      <c r="C78" s="17" t="s">
        <v>256</v>
      </c>
      <c r="D78" s="17" t="s">
        <v>257</v>
      </c>
      <c r="E78" s="117">
        <v>6</v>
      </c>
      <c r="F78" s="117"/>
      <c r="G78" s="117">
        <v>0</v>
      </c>
      <c r="H78" s="117">
        <v>2</v>
      </c>
      <c r="I78" s="117">
        <v>2</v>
      </c>
      <c r="J78" s="117">
        <v>0</v>
      </c>
      <c r="K78" s="117">
        <v>0</v>
      </c>
      <c r="L78" s="117">
        <v>0</v>
      </c>
      <c r="M78" s="16">
        <f>SUM(E78:L78)</f>
        <v>10</v>
      </c>
    </row>
    <row r="79" spans="3:13" ht="12">
      <c r="C79" s="17" t="s">
        <v>258</v>
      </c>
      <c r="D79" s="17" t="s">
        <v>216</v>
      </c>
      <c r="E79" s="117">
        <v>73</v>
      </c>
      <c r="F79" s="117"/>
      <c r="G79" s="117">
        <v>4</v>
      </c>
      <c r="H79" s="117">
        <v>11</v>
      </c>
      <c r="I79" s="117">
        <v>14</v>
      </c>
      <c r="J79" s="117">
        <v>0</v>
      </c>
      <c r="K79" s="117">
        <v>0</v>
      </c>
      <c r="L79" s="117">
        <v>2</v>
      </c>
      <c r="M79" s="16">
        <f>SUM(E79:L79)</f>
        <v>104</v>
      </c>
    </row>
    <row r="80" spans="2:13" ht="12">
      <c r="B80" s="60" t="s">
        <v>624</v>
      </c>
      <c r="E80" s="123">
        <f>SUM(E81:E86)</f>
        <v>30</v>
      </c>
      <c r="F80" s="123">
        <v>0</v>
      </c>
      <c r="G80" s="123">
        <f aca="true" t="shared" si="19" ref="G80:M80">SUM(G81:G86)</f>
        <v>2</v>
      </c>
      <c r="H80" s="123">
        <f t="shared" si="19"/>
        <v>2</v>
      </c>
      <c r="I80" s="123">
        <f t="shared" si="19"/>
        <v>10</v>
      </c>
      <c r="J80" s="123">
        <f t="shared" si="19"/>
        <v>0</v>
      </c>
      <c r="K80" s="123">
        <f t="shared" si="19"/>
        <v>0</v>
      </c>
      <c r="L80" s="123">
        <f t="shared" si="19"/>
        <v>1</v>
      </c>
      <c r="M80" s="16">
        <f t="shared" si="19"/>
        <v>45</v>
      </c>
    </row>
    <row r="81" spans="3:13" ht="12">
      <c r="C81" s="64" t="s">
        <v>259</v>
      </c>
      <c r="D81" s="17" t="s">
        <v>592</v>
      </c>
      <c r="E81" s="117">
        <v>2</v>
      </c>
      <c r="F81" s="117"/>
      <c r="G81" s="117">
        <v>0</v>
      </c>
      <c r="H81" s="117">
        <v>0</v>
      </c>
      <c r="I81" s="117">
        <v>1</v>
      </c>
      <c r="J81" s="117">
        <v>0</v>
      </c>
      <c r="K81" s="117">
        <v>0</v>
      </c>
      <c r="L81" s="117">
        <v>0</v>
      </c>
      <c r="M81" s="16">
        <f aca="true" t="shared" si="20" ref="M81:M86">SUM(E81:L81)</f>
        <v>3</v>
      </c>
    </row>
    <row r="82" spans="3:13" ht="12">
      <c r="C82" s="17" t="s">
        <v>261</v>
      </c>
      <c r="D82" s="17" t="s">
        <v>216</v>
      </c>
      <c r="E82" s="117">
        <v>4</v>
      </c>
      <c r="F82" s="117"/>
      <c r="G82" s="117">
        <v>0</v>
      </c>
      <c r="H82" s="117">
        <v>0</v>
      </c>
      <c r="I82" s="117">
        <v>2</v>
      </c>
      <c r="J82" s="117">
        <v>0</v>
      </c>
      <c r="K82" s="117">
        <v>0</v>
      </c>
      <c r="L82" s="117">
        <v>0</v>
      </c>
      <c r="M82" s="16">
        <f t="shared" si="20"/>
        <v>6</v>
      </c>
    </row>
    <row r="83" spans="3:13" ht="12">
      <c r="C83" s="60" t="s">
        <v>262</v>
      </c>
      <c r="D83" s="60" t="s">
        <v>263</v>
      </c>
      <c r="E83" s="117">
        <v>2</v>
      </c>
      <c r="F83" s="117"/>
      <c r="G83" s="117">
        <v>0</v>
      </c>
      <c r="H83" s="117">
        <v>1</v>
      </c>
      <c r="I83" s="117">
        <v>1</v>
      </c>
      <c r="J83" s="117">
        <v>0</v>
      </c>
      <c r="K83" s="117">
        <v>0</v>
      </c>
      <c r="L83" s="117">
        <v>0</v>
      </c>
      <c r="M83" s="16">
        <f t="shared" si="20"/>
        <v>4</v>
      </c>
    </row>
    <row r="84" spans="3:13" ht="12">
      <c r="C84" s="17" t="s">
        <v>264</v>
      </c>
      <c r="D84" s="17" t="s">
        <v>216</v>
      </c>
      <c r="E84" s="117">
        <v>2</v>
      </c>
      <c r="F84" s="117"/>
      <c r="G84" s="117">
        <v>0</v>
      </c>
      <c r="H84" s="117">
        <v>1</v>
      </c>
      <c r="I84" s="117">
        <v>0</v>
      </c>
      <c r="J84" s="117">
        <v>0</v>
      </c>
      <c r="K84" s="117">
        <v>0</v>
      </c>
      <c r="L84" s="117">
        <v>0</v>
      </c>
      <c r="M84" s="16">
        <f t="shared" si="20"/>
        <v>3</v>
      </c>
    </row>
    <row r="85" spans="3:13" ht="12">
      <c r="C85" s="17" t="s">
        <v>267</v>
      </c>
      <c r="D85" s="17" t="s">
        <v>268</v>
      </c>
      <c r="E85" s="117">
        <v>8</v>
      </c>
      <c r="F85" s="117"/>
      <c r="G85" s="117">
        <v>1</v>
      </c>
      <c r="H85" s="117">
        <v>0</v>
      </c>
      <c r="I85" s="117">
        <v>1</v>
      </c>
      <c r="J85" s="117">
        <v>0</v>
      </c>
      <c r="K85" s="117">
        <v>0</v>
      </c>
      <c r="L85" s="117">
        <v>0</v>
      </c>
      <c r="M85" s="16">
        <f t="shared" si="20"/>
        <v>10</v>
      </c>
    </row>
    <row r="86" spans="3:13" ht="12">
      <c r="C86" s="17" t="s">
        <v>269</v>
      </c>
      <c r="D86" s="17" t="s">
        <v>216</v>
      </c>
      <c r="E86" s="117">
        <v>12</v>
      </c>
      <c r="F86" s="117"/>
      <c r="G86" s="117">
        <v>1</v>
      </c>
      <c r="H86" s="117">
        <v>0</v>
      </c>
      <c r="I86" s="117">
        <v>5</v>
      </c>
      <c r="J86" s="117">
        <v>0</v>
      </c>
      <c r="K86" s="117">
        <v>0</v>
      </c>
      <c r="L86" s="117">
        <v>1</v>
      </c>
      <c r="M86" s="16">
        <f t="shared" si="20"/>
        <v>19</v>
      </c>
    </row>
    <row r="87" spans="2:13" ht="12">
      <c r="B87" s="17" t="s">
        <v>71</v>
      </c>
      <c r="E87" s="123">
        <f>SUM(E88:E91)</f>
        <v>10</v>
      </c>
      <c r="F87" s="123">
        <v>0</v>
      </c>
      <c r="G87" s="123">
        <f aca="true" t="shared" si="21" ref="G87:M87">SUM(G88:G91)</f>
        <v>1</v>
      </c>
      <c r="H87" s="123">
        <f t="shared" si="21"/>
        <v>10</v>
      </c>
      <c r="I87" s="123">
        <f t="shared" si="21"/>
        <v>6</v>
      </c>
      <c r="J87" s="123">
        <f t="shared" si="21"/>
        <v>1</v>
      </c>
      <c r="K87" s="123">
        <f t="shared" si="21"/>
        <v>0</v>
      </c>
      <c r="L87" s="123">
        <f t="shared" si="21"/>
        <v>1</v>
      </c>
      <c r="M87" s="16">
        <f t="shared" si="21"/>
        <v>29</v>
      </c>
    </row>
    <row r="88" spans="3:13" ht="12">
      <c r="C88" s="17" t="s">
        <v>270</v>
      </c>
      <c r="D88" s="17" t="s">
        <v>271</v>
      </c>
      <c r="E88" s="117">
        <v>6</v>
      </c>
      <c r="F88" s="117"/>
      <c r="G88" s="117">
        <v>0</v>
      </c>
      <c r="H88" s="117">
        <v>3</v>
      </c>
      <c r="I88" s="117">
        <v>2</v>
      </c>
      <c r="J88" s="117">
        <v>1</v>
      </c>
      <c r="K88" s="117">
        <v>0</v>
      </c>
      <c r="L88" s="117">
        <v>0</v>
      </c>
      <c r="M88" s="16">
        <f>SUM(E88:L88)</f>
        <v>12</v>
      </c>
    </row>
    <row r="89" spans="3:13" ht="12">
      <c r="C89" s="60" t="s">
        <v>625</v>
      </c>
      <c r="D89" s="60" t="s">
        <v>626</v>
      </c>
      <c r="E89" s="117">
        <v>2</v>
      </c>
      <c r="F89" s="117"/>
      <c r="G89" s="117">
        <v>0</v>
      </c>
      <c r="H89" s="117">
        <v>3</v>
      </c>
      <c r="I89" s="117">
        <v>0</v>
      </c>
      <c r="J89" s="117">
        <v>0</v>
      </c>
      <c r="K89" s="117">
        <v>0</v>
      </c>
      <c r="L89" s="117">
        <v>0</v>
      </c>
      <c r="M89" s="16">
        <f>SUM(E89:L89)</f>
        <v>5</v>
      </c>
    </row>
    <row r="90" spans="3:13" ht="12">
      <c r="C90" s="17" t="s">
        <v>272</v>
      </c>
      <c r="D90" s="17" t="s">
        <v>273</v>
      </c>
      <c r="E90" s="117">
        <v>1</v>
      </c>
      <c r="F90" s="117"/>
      <c r="G90" s="117">
        <v>0</v>
      </c>
      <c r="H90" s="117">
        <v>4</v>
      </c>
      <c r="I90" s="117">
        <v>3</v>
      </c>
      <c r="J90" s="117">
        <v>0</v>
      </c>
      <c r="K90" s="117">
        <v>0</v>
      </c>
      <c r="L90" s="117">
        <v>0</v>
      </c>
      <c r="M90" s="16">
        <f>SUM(E90:L90)</f>
        <v>8</v>
      </c>
    </row>
    <row r="91" spans="3:13" ht="12">
      <c r="C91" s="17" t="s">
        <v>274</v>
      </c>
      <c r="D91" s="17" t="s">
        <v>216</v>
      </c>
      <c r="E91" s="117">
        <v>1</v>
      </c>
      <c r="F91" s="117"/>
      <c r="G91" s="117">
        <v>1</v>
      </c>
      <c r="H91" s="117">
        <v>0</v>
      </c>
      <c r="I91" s="117">
        <v>1</v>
      </c>
      <c r="J91" s="117">
        <v>0</v>
      </c>
      <c r="K91" s="117">
        <v>0</v>
      </c>
      <c r="L91" s="117">
        <v>1</v>
      </c>
      <c r="M91" s="16">
        <f>SUM(E91:L91)</f>
        <v>4</v>
      </c>
    </row>
    <row r="92" spans="2:13" ht="12">
      <c r="B92" s="17" t="s">
        <v>72</v>
      </c>
      <c r="E92" s="123">
        <f>SUM(E93:E95)</f>
        <v>76</v>
      </c>
      <c r="F92" s="123">
        <v>0</v>
      </c>
      <c r="G92" s="123">
        <f aca="true" t="shared" si="22" ref="G92:M92">SUM(G93:G95)</f>
        <v>3</v>
      </c>
      <c r="H92" s="123">
        <f t="shared" si="22"/>
        <v>17</v>
      </c>
      <c r="I92" s="123">
        <f t="shared" si="22"/>
        <v>24</v>
      </c>
      <c r="J92" s="123">
        <f t="shared" si="22"/>
        <v>0</v>
      </c>
      <c r="K92" s="123">
        <f t="shared" si="22"/>
        <v>0</v>
      </c>
      <c r="L92" s="123">
        <f t="shared" si="22"/>
        <v>3</v>
      </c>
      <c r="M92" s="16">
        <f t="shared" si="22"/>
        <v>123</v>
      </c>
    </row>
    <row r="93" spans="3:13" ht="12">
      <c r="C93" s="17" t="s">
        <v>277</v>
      </c>
      <c r="D93" s="17" t="s">
        <v>278</v>
      </c>
      <c r="E93" s="117">
        <v>14</v>
      </c>
      <c r="F93" s="117"/>
      <c r="G93" s="117">
        <v>0</v>
      </c>
      <c r="H93" s="117">
        <v>1</v>
      </c>
      <c r="I93" s="117">
        <v>4</v>
      </c>
      <c r="J93" s="117">
        <v>0</v>
      </c>
      <c r="K93" s="117">
        <v>0</v>
      </c>
      <c r="L93" s="117">
        <v>2</v>
      </c>
      <c r="M93" s="16">
        <f>SUM(E93:L93)</f>
        <v>21</v>
      </c>
    </row>
    <row r="94" spans="3:13" ht="12">
      <c r="C94" s="17" t="s">
        <v>280</v>
      </c>
      <c r="D94" s="17" t="s">
        <v>281</v>
      </c>
      <c r="E94" s="117">
        <v>15</v>
      </c>
      <c r="F94" s="117"/>
      <c r="G94" s="117">
        <v>0</v>
      </c>
      <c r="H94" s="117">
        <v>2</v>
      </c>
      <c r="I94" s="117">
        <v>4</v>
      </c>
      <c r="J94" s="117">
        <v>0</v>
      </c>
      <c r="K94" s="117">
        <v>0</v>
      </c>
      <c r="L94" s="117">
        <v>0</v>
      </c>
      <c r="M94" s="16">
        <f>SUM(E94:L94)</f>
        <v>21</v>
      </c>
    </row>
    <row r="95" spans="3:13" ht="12">
      <c r="C95" s="17" t="s">
        <v>282</v>
      </c>
      <c r="D95" s="17" t="s">
        <v>216</v>
      </c>
      <c r="E95" s="117">
        <v>47</v>
      </c>
      <c r="F95" s="117"/>
      <c r="G95" s="117">
        <v>3</v>
      </c>
      <c r="H95" s="117">
        <v>14</v>
      </c>
      <c r="I95" s="117">
        <v>16</v>
      </c>
      <c r="J95" s="117">
        <v>0</v>
      </c>
      <c r="K95" s="117">
        <v>0</v>
      </c>
      <c r="L95" s="117">
        <v>1</v>
      </c>
      <c r="M95" s="16">
        <f>SUM(E95:L95)</f>
        <v>81</v>
      </c>
    </row>
    <row r="96" spans="2:13" ht="12">
      <c r="B96" s="17" t="s">
        <v>73</v>
      </c>
      <c r="E96" s="123">
        <f>SUM(E97:E100)</f>
        <v>110</v>
      </c>
      <c r="F96" s="123">
        <v>0</v>
      </c>
      <c r="G96" s="123">
        <f aca="true" t="shared" si="23" ref="G96:M96">SUM(G97:G100)</f>
        <v>0</v>
      </c>
      <c r="H96" s="123">
        <f t="shared" si="23"/>
        <v>5</v>
      </c>
      <c r="I96" s="123">
        <f t="shared" si="23"/>
        <v>14</v>
      </c>
      <c r="J96" s="123">
        <f t="shared" si="23"/>
        <v>0</v>
      </c>
      <c r="K96" s="123">
        <f t="shared" si="23"/>
        <v>0</v>
      </c>
      <c r="L96" s="123">
        <f t="shared" si="23"/>
        <v>0</v>
      </c>
      <c r="M96" s="16">
        <f t="shared" si="23"/>
        <v>129</v>
      </c>
    </row>
    <row r="97" spans="3:13" ht="12">
      <c r="C97" s="17" t="s">
        <v>285</v>
      </c>
      <c r="D97" s="17" t="s">
        <v>286</v>
      </c>
      <c r="E97" s="117">
        <v>20</v>
      </c>
      <c r="F97" s="117"/>
      <c r="G97" s="117">
        <v>0</v>
      </c>
      <c r="H97" s="117">
        <v>1</v>
      </c>
      <c r="I97" s="117">
        <v>1</v>
      </c>
      <c r="J97" s="117">
        <v>0</v>
      </c>
      <c r="K97" s="117">
        <v>0</v>
      </c>
      <c r="L97" s="117">
        <v>0</v>
      </c>
      <c r="M97" s="16">
        <f>SUM(E97:L97)</f>
        <v>22</v>
      </c>
    </row>
    <row r="98" spans="3:13" ht="12">
      <c r="C98" s="17" t="s">
        <v>287</v>
      </c>
      <c r="D98" s="17" t="s">
        <v>288</v>
      </c>
      <c r="E98" s="117">
        <v>31</v>
      </c>
      <c r="F98" s="117"/>
      <c r="G98" s="117">
        <v>0</v>
      </c>
      <c r="H98" s="117">
        <v>2</v>
      </c>
      <c r="I98" s="117">
        <v>2</v>
      </c>
      <c r="J98" s="117">
        <v>0</v>
      </c>
      <c r="K98" s="117">
        <v>0</v>
      </c>
      <c r="L98" s="117">
        <v>0</v>
      </c>
      <c r="M98" s="16">
        <f>SUM(E98:L98)</f>
        <v>35</v>
      </c>
    </row>
    <row r="99" spans="3:13" ht="12">
      <c r="C99" s="65" t="s">
        <v>554</v>
      </c>
      <c r="D99" s="61" t="s">
        <v>555</v>
      </c>
      <c r="E99" s="117">
        <v>2</v>
      </c>
      <c r="F99" s="117"/>
      <c r="G99" s="117">
        <v>0</v>
      </c>
      <c r="H99" s="117">
        <v>0</v>
      </c>
      <c r="I99" s="117">
        <v>0</v>
      </c>
      <c r="J99" s="117">
        <v>0</v>
      </c>
      <c r="K99" s="117">
        <v>0</v>
      </c>
      <c r="L99" s="117">
        <v>0</v>
      </c>
      <c r="M99" s="16">
        <f>SUM(E99:L99)</f>
        <v>2</v>
      </c>
    </row>
    <row r="100" spans="3:13" ht="12">
      <c r="C100" s="17" t="s">
        <v>289</v>
      </c>
      <c r="D100" s="17" t="s">
        <v>216</v>
      </c>
      <c r="E100" s="117">
        <v>57</v>
      </c>
      <c r="F100" s="117"/>
      <c r="G100" s="117">
        <v>0</v>
      </c>
      <c r="H100" s="117">
        <v>2</v>
      </c>
      <c r="I100" s="117">
        <v>11</v>
      </c>
      <c r="J100" s="117">
        <v>0</v>
      </c>
      <c r="K100" s="117">
        <v>0</v>
      </c>
      <c r="L100" s="117">
        <v>0</v>
      </c>
      <c r="M100" s="16">
        <f>SUM(E100:L100)</f>
        <v>70</v>
      </c>
    </row>
    <row r="101" spans="2:13" ht="12">
      <c r="B101" s="17" t="s">
        <v>74</v>
      </c>
      <c r="E101" s="123">
        <f>E102</f>
        <v>4</v>
      </c>
      <c r="F101" s="123">
        <v>0</v>
      </c>
      <c r="G101" s="123">
        <f aca="true" t="shared" si="24" ref="G101:M101">G102</f>
        <v>0</v>
      </c>
      <c r="H101" s="123">
        <f t="shared" si="24"/>
        <v>4</v>
      </c>
      <c r="I101" s="123">
        <f t="shared" si="24"/>
        <v>4</v>
      </c>
      <c r="J101" s="123">
        <f t="shared" si="24"/>
        <v>2</v>
      </c>
      <c r="K101" s="123">
        <f t="shared" si="24"/>
        <v>0</v>
      </c>
      <c r="L101" s="123">
        <f t="shared" si="24"/>
        <v>0</v>
      </c>
      <c r="M101" s="16">
        <f t="shared" si="24"/>
        <v>14</v>
      </c>
    </row>
    <row r="102" spans="3:13" ht="12">
      <c r="C102" s="17" t="s">
        <v>292</v>
      </c>
      <c r="D102" s="17" t="s">
        <v>293</v>
      </c>
      <c r="E102" s="117">
        <v>4</v>
      </c>
      <c r="F102" s="117"/>
      <c r="G102" s="117">
        <v>0</v>
      </c>
      <c r="H102" s="117">
        <v>4</v>
      </c>
      <c r="I102" s="117">
        <v>4</v>
      </c>
      <c r="J102" s="117">
        <v>2</v>
      </c>
      <c r="K102" s="117">
        <v>0</v>
      </c>
      <c r="L102" s="117">
        <v>0</v>
      </c>
      <c r="M102" s="16">
        <f>SUM(E102:L102)</f>
        <v>14</v>
      </c>
    </row>
    <row r="103" spans="2:13" ht="12">
      <c r="B103" s="17" t="s">
        <v>75</v>
      </c>
      <c r="E103" s="123">
        <f>SUM(E104:E107)</f>
        <v>33</v>
      </c>
      <c r="F103" s="123">
        <v>0</v>
      </c>
      <c r="G103" s="123">
        <f aca="true" t="shared" si="25" ref="G103:M103">SUM(G104:G107)</f>
        <v>2</v>
      </c>
      <c r="H103" s="123">
        <f t="shared" si="25"/>
        <v>1</v>
      </c>
      <c r="I103" s="123">
        <f t="shared" si="25"/>
        <v>1</v>
      </c>
      <c r="J103" s="123">
        <f t="shared" si="25"/>
        <v>1</v>
      </c>
      <c r="K103" s="123">
        <f t="shared" si="25"/>
        <v>0</v>
      </c>
      <c r="L103" s="123">
        <f t="shared" si="25"/>
        <v>1</v>
      </c>
      <c r="M103" s="16">
        <f t="shared" si="25"/>
        <v>39</v>
      </c>
    </row>
    <row r="104" spans="3:13" ht="12">
      <c r="C104" s="17" t="s">
        <v>294</v>
      </c>
      <c r="D104" s="17" t="s">
        <v>295</v>
      </c>
      <c r="E104" s="117">
        <v>13</v>
      </c>
      <c r="F104" s="117"/>
      <c r="G104" s="117">
        <v>1</v>
      </c>
      <c r="H104" s="117">
        <v>1</v>
      </c>
      <c r="I104" s="117">
        <v>0</v>
      </c>
      <c r="J104" s="117">
        <v>0</v>
      </c>
      <c r="K104" s="117">
        <v>0</v>
      </c>
      <c r="L104" s="117">
        <v>0</v>
      </c>
      <c r="M104" s="16">
        <f>SUM(E104:L104)</f>
        <v>15</v>
      </c>
    </row>
    <row r="105" spans="3:13" ht="12">
      <c r="C105" s="60" t="s">
        <v>296</v>
      </c>
      <c r="D105" s="60" t="s">
        <v>653</v>
      </c>
      <c r="E105" s="117">
        <v>2</v>
      </c>
      <c r="F105" s="117"/>
      <c r="G105" s="117">
        <v>0</v>
      </c>
      <c r="H105" s="117">
        <v>0</v>
      </c>
      <c r="I105" s="117">
        <v>0</v>
      </c>
      <c r="J105" s="117">
        <v>0</v>
      </c>
      <c r="K105" s="117">
        <v>0</v>
      </c>
      <c r="L105" s="117">
        <v>0</v>
      </c>
      <c r="M105" s="16">
        <f>SUM(E105:L105)</f>
        <v>2</v>
      </c>
    </row>
    <row r="106" spans="3:13" ht="12">
      <c r="C106" s="17" t="s">
        <v>298</v>
      </c>
      <c r="D106" s="17" t="s">
        <v>299</v>
      </c>
      <c r="E106" s="117">
        <v>17</v>
      </c>
      <c r="F106" s="117"/>
      <c r="G106" s="117">
        <v>1</v>
      </c>
      <c r="H106" s="117">
        <v>0</v>
      </c>
      <c r="I106" s="117">
        <v>0</v>
      </c>
      <c r="J106" s="117">
        <v>0</v>
      </c>
      <c r="K106" s="117">
        <v>0</v>
      </c>
      <c r="L106" s="117">
        <v>0</v>
      </c>
      <c r="M106" s="16">
        <f>SUM(E106:L106)</f>
        <v>18</v>
      </c>
    </row>
    <row r="107" spans="3:13" ht="12">
      <c r="C107" s="17" t="s">
        <v>300</v>
      </c>
      <c r="D107" s="17" t="s">
        <v>216</v>
      </c>
      <c r="E107" s="117">
        <v>1</v>
      </c>
      <c r="F107" s="117"/>
      <c r="G107" s="117">
        <v>0</v>
      </c>
      <c r="H107" s="117">
        <v>0</v>
      </c>
      <c r="I107" s="117">
        <v>1</v>
      </c>
      <c r="J107" s="117">
        <v>1</v>
      </c>
      <c r="K107" s="117">
        <v>0</v>
      </c>
      <c r="L107" s="117">
        <v>1</v>
      </c>
      <c r="M107" s="16">
        <f>SUM(E107:L107)</f>
        <v>4</v>
      </c>
    </row>
    <row r="108" spans="2:13" ht="12">
      <c r="B108" s="17" t="s">
        <v>76</v>
      </c>
      <c r="E108" s="123">
        <f>SUM(E109:E112)</f>
        <v>40</v>
      </c>
      <c r="F108" s="123">
        <v>0</v>
      </c>
      <c r="G108" s="123">
        <f aca="true" t="shared" si="26" ref="G108:M108">SUM(G109:G112)</f>
        <v>3</v>
      </c>
      <c r="H108" s="123">
        <f t="shared" si="26"/>
        <v>21</v>
      </c>
      <c r="I108" s="123">
        <f t="shared" si="26"/>
        <v>12</v>
      </c>
      <c r="J108" s="123">
        <f t="shared" si="26"/>
        <v>1</v>
      </c>
      <c r="K108" s="123">
        <f t="shared" si="26"/>
        <v>0</v>
      </c>
      <c r="L108" s="123">
        <f t="shared" si="26"/>
        <v>0</v>
      </c>
      <c r="M108" s="16">
        <f t="shared" si="26"/>
        <v>77</v>
      </c>
    </row>
    <row r="109" spans="3:13" ht="12">
      <c r="C109" s="17" t="s">
        <v>301</v>
      </c>
      <c r="D109" s="17" t="s">
        <v>302</v>
      </c>
      <c r="E109" s="117">
        <v>31</v>
      </c>
      <c r="F109" s="117"/>
      <c r="G109" s="117">
        <v>2</v>
      </c>
      <c r="H109" s="117">
        <v>17</v>
      </c>
      <c r="I109" s="117">
        <v>7</v>
      </c>
      <c r="J109" s="117">
        <v>1</v>
      </c>
      <c r="K109" s="117">
        <v>0</v>
      </c>
      <c r="L109" s="117">
        <v>0</v>
      </c>
      <c r="M109" s="16">
        <f>SUM(E109:L109)</f>
        <v>58</v>
      </c>
    </row>
    <row r="110" spans="3:13" ht="12">
      <c r="C110" s="17" t="s">
        <v>303</v>
      </c>
      <c r="D110" s="17" t="s">
        <v>304</v>
      </c>
      <c r="E110" s="117">
        <v>1</v>
      </c>
      <c r="F110" s="117"/>
      <c r="G110" s="117">
        <v>0</v>
      </c>
      <c r="H110" s="117">
        <v>1</v>
      </c>
      <c r="I110" s="117">
        <v>2</v>
      </c>
      <c r="J110" s="117">
        <v>0</v>
      </c>
      <c r="K110" s="117">
        <v>0</v>
      </c>
      <c r="L110" s="117">
        <v>0</v>
      </c>
      <c r="M110" s="16">
        <f>SUM(E110:L110)</f>
        <v>4</v>
      </c>
    </row>
    <row r="111" spans="3:13" ht="12">
      <c r="C111" s="17" t="s">
        <v>309</v>
      </c>
      <c r="D111" s="17" t="s">
        <v>310</v>
      </c>
      <c r="E111" s="117">
        <v>4</v>
      </c>
      <c r="F111" s="117"/>
      <c r="G111" s="117">
        <v>1</v>
      </c>
      <c r="H111" s="117">
        <v>3</v>
      </c>
      <c r="I111" s="117">
        <v>1</v>
      </c>
      <c r="J111" s="117">
        <v>0</v>
      </c>
      <c r="K111" s="117">
        <v>0</v>
      </c>
      <c r="L111" s="117">
        <v>0</v>
      </c>
      <c r="M111" s="16">
        <f>SUM(E111:L111)</f>
        <v>9</v>
      </c>
    </row>
    <row r="112" spans="3:13" ht="12">
      <c r="C112" s="17" t="s">
        <v>559</v>
      </c>
      <c r="D112" s="61" t="s">
        <v>560</v>
      </c>
      <c r="E112" s="117">
        <v>4</v>
      </c>
      <c r="F112" s="117"/>
      <c r="G112" s="117">
        <v>0</v>
      </c>
      <c r="H112" s="117">
        <v>0</v>
      </c>
      <c r="I112" s="117">
        <v>2</v>
      </c>
      <c r="J112" s="117">
        <v>0</v>
      </c>
      <c r="K112" s="117">
        <v>0</v>
      </c>
      <c r="L112" s="117">
        <v>0</v>
      </c>
      <c r="M112" s="16">
        <f>SUM(E112:L112)</f>
        <v>6</v>
      </c>
    </row>
    <row r="113" spans="2:13" ht="12">
      <c r="B113" s="17" t="s">
        <v>77</v>
      </c>
      <c r="E113" s="123">
        <f>E114</f>
        <v>122</v>
      </c>
      <c r="F113" s="123">
        <v>0</v>
      </c>
      <c r="G113" s="123">
        <f aca="true" t="shared" si="27" ref="G113:M113">G114</f>
        <v>0</v>
      </c>
      <c r="H113" s="123">
        <f t="shared" si="27"/>
        <v>8</v>
      </c>
      <c r="I113" s="123">
        <f t="shared" si="27"/>
        <v>11</v>
      </c>
      <c r="J113" s="123">
        <f t="shared" si="27"/>
        <v>0</v>
      </c>
      <c r="K113" s="123">
        <f t="shared" si="27"/>
        <v>0</v>
      </c>
      <c r="L113" s="123">
        <f t="shared" si="27"/>
        <v>0</v>
      </c>
      <c r="M113" s="16">
        <f t="shared" si="27"/>
        <v>141</v>
      </c>
    </row>
    <row r="114" spans="3:13" ht="12">
      <c r="C114" s="17" t="s">
        <v>313</v>
      </c>
      <c r="D114" s="17" t="s">
        <v>314</v>
      </c>
      <c r="E114" s="117">
        <v>122</v>
      </c>
      <c r="F114" s="117"/>
      <c r="G114" s="117">
        <v>0</v>
      </c>
      <c r="H114" s="117">
        <v>8</v>
      </c>
      <c r="I114" s="117">
        <v>11</v>
      </c>
      <c r="J114" s="117">
        <v>0</v>
      </c>
      <c r="K114" s="117">
        <v>0</v>
      </c>
      <c r="L114" s="117">
        <v>0</v>
      </c>
      <c r="M114" s="16">
        <f>SUM(E114:L114)</f>
        <v>141</v>
      </c>
    </row>
    <row r="115" spans="2:13" ht="12">
      <c r="B115" s="17" t="s">
        <v>78</v>
      </c>
      <c r="E115" s="123">
        <f>SUM(E116:E116)</f>
        <v>16</v>
      </c>
      <c r="F115" s="123">
        <v>0</v>
      </c>
      <c r="G115" s="123">
        <f aca="true" t="shared" si="28" ref="G115:M115">SUM(G116:G116)</f>
        <v>0</v>
      </c>
      <c r="H115" s="123">
        <f t="shared" si="28"/>
        <v>0</v>
      </c>
      <c r="I115" s="123">
        <f t="shared" si="28"/>
        <v>12</v>
      </c>
      <c r="J115" s="123">
        <f t="shared" si="28"/>
        <v>0</v>
      </c>
      <c r="K115" s="123">
        <f t="shared" si="28"/>
        <v>0</v>
      </c>
      <c r="L115" s="123">
        <f t="shared" si="28"/>
        <v>0</v>
      </c>
      <c r="M115" s="16">
        <f t="shared" si="28"/>
        <v>28</v>
      </c>
    </row>
    <row r="116" spans="3:13" ht="12">
      <c r="C116" s="17" t="s">
        <v>325</v>
      </c>
      <c r="D116" s="17" t="s">
        <v>326</v>
      </c>
      <c r="E116" s="117">
        <v>16</v>
      </c>
      <c r="F116" s="117"/>
      <c r="G116" s="117">
        <v>0</v>
      </c>
      <c r="H116" s="117">
        <v>0</v>
      </c>
      <c r="I116" s="117">
        <v>12</v>
      </c>
      <c r="J116" s="117">
        <v>0</v>
      </c>
      <c r="K116" s="117">
        <v>0</v>
      </c>
      <c r="L116" s="117">
        <v>0</v>
      </c>
      <c r="M116" s="16">
        <f>SUM(E116:L116)</f>
        <v>28</v>
      </c>
    </row>
    <row r="117" spans="2:13" ht="12">
      <c r="B117" s="17" t="s">
        <v>79</v>
      </c>
      <c r="E117" s="123">
        <f>SUM(E118:E119)</f>
        <v>17</v>
      </c>
      <c r="F117" s="123">
        <v>0</v>
      </c>
      <c r="G117" s="123">
        <f aca="true" t="shared" si="29" ref="G117:M117">SUM(G118:G119)</f>
        <v>2</v>
      </c>
      <c r="H117" s="123">
        <f t="shared" si="29"/>
        <v>14</v>
      </c>
      <c r="I117" s="123">
        <f t="shared" si="29"/>
        <v>13</v>
      </c>
      <c r="J117" s="123">
        <f t="shared" si="29"/>
        <v>1</v>
      </c>
      <c r="K117" s="123">
        <f t="shared" si="29"/>
        <v>0</v>
      </c>
      <c r="L117" s="123">
        <f t="shared" si="29"/>
        <v>1</v>
      </c>
      <c r="M117" s="16">
        <f t="shared" si="29"/>
        <v>48</v>
      </c>
    </row>
    <row r="118" spans="3:13" ht="12">
      <c r="C118" s="17" t="s">
        <v>331</v>
      </c>
      <c r="D118" s="17" t="s">
        <v>332</v>
      </c>
      <c r="E118" s="117">
        <v>11</v>
      </c>
      <c r="F118" s="117"/>
      <c r="G118" s="117">
        <v>1</v>
      </c>
      <c r="H118" s="117">
        <v>12</v>
      </c>
      <c r="I118" s="117">
        <v>10</v>
      </c>
      <c r="J118" s="117">
        <v>1</v>
      </c>
      <c r="K118" s="117">
        <v>0</v>
      </c>
      <c r="L118" s="117">
        <v>1</v>
      </c>
      <c r="M118" s="16">
        <f>SUM(E118:L118)</f>
        <v>36</v>
      </c>
    </row>
    <row r="119" spans="3:13" ht="12">
      <c r="C119" s="17" t="s">
        <v>335</v>
      </c>
      <c r="D119" s="17" t="s">
        <v>336</v>
      </c>
      <c r="E119" s="117">
        <v>6</v>
      </c>
      <c r="F119" s="117"/>
      <c r="G119" s="117">
        <v>1</v>
      </c>
      <c r="H119" s="117">
        <v>2</v>
      </c>
      <c r="I119" s="117">
        <v>3</v>
      </c>
      <c r="J119" s="117">
        <v>0</v>
      </c>
      <c r="K119" s="117">
        <v>0</v>
      </c>
      <c r="L119" s="117">
        <v>0</v>
      </c>
      <c r="M119" s="16">
        <f>SUM(E119:L119)</f>
        <v>12</v>
      </c>
    </row>
    <row r="120" spans="2:13" ht="12">
      <c r="B120" s="17" t="s">
        <v>80</v>
      </c>
      <c r="E120" s="123">
        <f>SUM(E121:E122)</f>
        <v>28</v>
      </c>
      <c r="F120" s="123">
        <v>0</v>
      </c>
      <c r="G120" s="123">
        <f aca="true" t="shared" si="30" ref="G120:M120">SUM(G121:G122)</f>
        <v>2</v>
      </c>
      <c r="H120" s="123">
        <f t="shared" si="30"/>
        <v>9</v>
      </c>
      <c r="I120" s="123">
        <f t="shared" si="30"/>
        <v>11</v>
      </c>
      <c r="J120" s="123">
        <f t="shared" si="30"/>
        <v>1</v>
      </c>
      <c r="K120" s="123">
        <f t="shared" si="30"/>
        <v>0</v>
      </c>
      <c r="L120" s="123">
        <f t="shared" si="30"/>
        <v>0</v>
      </c>
      <c r="M120" s="16">
        <f t="shared" si="30"/>
        <v>51</v>
      </c>
    </row>
    <row r="121" spans="3:13" ht="12">
      <c r="C121" s="65" t="s">
        <v>339</v>
      </c>
      <c r="D121" s="61" t="s">
        <v>340</v>
      </c>
      <c r="E121" s="117">
        <v>0</v>
      </c>
      <c r="F121" s="117"/>
      <c r="G121" s="117">
        <v>1</v>
      </c>
      <c r="H121" s="117">
        <v>1</v>
      </c>
      <c r="I121" s="117">
        <v>0</v>
      </c>
      <c r="J121" s="117">
        <v>0</v>
      </c>
      <c r="K121" s="117">
        <v>0</v>
      </c>
      <c r="L121" s="117">
        <v>0</v>
      </c>
      <c r="M121" s="16">
        <f>SUM(E121:L121)</f>
        <v>2</v>
      </c>
    </row>
    <row r="122" spans="3:13" ht="12">
      <c r="C122" s="17" t="s">
        <v>341</v>
      </c>
      <c r="D122" s="17" t="s">
        <v>342</v>
      </c>
      <c r="E122" s="117">
        <v>28</v>
      </c>
      <c r="F122" s="117"/>
      <c r="G122" s="117">
        <v>1</v>
      </c>
      <c r="H122" s="117">
        <v>8</v>
      </c>
      <c r="I122" s="117">
        <v>11</v>
      </c>
      <c r="J122" s="117">
        <v>1</v>
      </c>
      <c r="K122" s="117">
        <v>0</v>
      </c>
      <c r="L122" s="117">
        <v>0</v>
      </c>
      <c r="M122" s="16">
        <f>SUM(E122:L122)</f>
        <v>49</v>
      </c>
    </row>
    <row r="123" spans="1:13" ht="12">
      <c r="A123" s="17" t="s">
        <v>81</v>
      </c>
      <c r="E123" s="128">
        <f>E124+E134+E139+E146</f>
        <v>630</v>
      </c>
      <c r="F123" s="128">
        <v>0</v>
      </c>
      <c r="G123" s="128">
        <f aca="true" t="shared" si="31" ref="G123:L123">G124+G134+G139+G146</f>
        <v>23</v>
      </c>
      <c r="H123" s="128">
        <f t="shared" si="31"/>
        <v>68</v>
      </c>
      <c r="I123" s="128">
        <f t="shared" si="31"/>
        <v>130</v>
      </c>
      <c r="J123" s="128">
        <f t="shared" si="31"/>
        <v>3</v>
      </c>
      <c r="K123" s="128">
        <f t="shared" si="31"/>
        <v>0</v>
      </c>
      <c r="L123" s="128">
        <f t="shared" si="31"/>
        <v>1</v>
      </c>
      <c r="M123" s="19">
        <f>M124+M134+M139+M146</f>
        <v>855</v>
      </c>
    </row>
    <row r="124" spans="2:13" ht="12">
      <c r="B124" s="17" t="s">
        <v>82</v>
      </c>
      <c r="E124" s="123">
        <f>SUM(E125:E133)</f>
        <v>119</v>
      </c>
      <c r="F124" s="123">
        <v>0</v>
      </c>
      <c r="G124" s="123">
        <f aca="true" t="shared" si="32" ref="G124:M124">SUM(G125:G133)</f>
        <v>4</v>
      </c>
      <c r="H124" s="123">
        <f t="shared" si="32"/>
        <v>17</v>
      </c>
      <c r="I124" s="123">
        <f t="shared" si="32"/>
        <v>33</v>
      </c>
      <c r="J124" s="123">
        <f t="shared" si="32"/>
        <v>1</v>
      </c>
      <c r="K124" s="123">
        <f t="shared" si="32"/>
        <v>0</v>
      </c>
      <c r="L124" s="123">
        <f t="shared" si="32"/>
        <v>0</v>
      </c>
      <c r="M124" s="16">
        <f t="shared" si="32"/>
        <v>174</v>
      </c>
    </row>
    <row r="125" spans="3:13" ht="12">
      <c r="C125" s="17" t="s">
        <v>565</v>
      </c>
      <c r="D125" s="61" t="s">
        <v>350</v>
      </c>
      <c r="E125" s="117">
        <v>5</v>
      </c>
      <c r="F125" s="117"/>
      <c r="G125" s="117">
        <v>0</v>
      </c>
      <c r="H125" s="117">
        <v>0</v>
      </c>
      <c r="I125" s="117">
        <v>2</v>
      </c>
      <c r="J125" s="117">
        <v>0</v>
      </c>
      <c r="K125" s="117">
        <v>0</v>
      </c>
      <c r="L125" s="117">
        <v>0</v>
      </c>
      <c r="M125" s="16">
        <f aca="true" t="shared" si="33" ref="M125:M133">SUM(E125:L125)</f>
        <v>7</v>
      </c>
    </row>
    <row r="126" spans="3:13" ht="12">
      <c r="C126" s="17" t="s">
        <v>343</v>
      </c>
      <c r="D126" s="62" t="s">
        <v>344</v>
      </c>
      <c r="E126" s="117">
        <v>0</v>
      </c>
      <c r="F126" s="117"/>
      <c r="G126" s="117">
        <v>0</v>
      </c>
      <c r="H126" s="117">
        <v>0</v>
      </c>
      <c r="I126" s="117">
        <v>0</v>
      </c>
      <c r="J126" s="117">
        <v>0</v>
      </c>
      <c r="K126" s="117">
        <v>0</v>
      </c>
      <c r="L126" s="117">
        <v>0</v>
      </c>
      <c r="M126" s="16">
        <f t="shared" si="33"/>
        <v>0</v>
      </c>
    </row>
    <row r="127" spans="3:13" ht="12">
      <c r="C127" s="17" t="s">
        <v>566</v>
      </c>
      <c r="D127" s="61" t="s">
        <v>567</v>
      </c>
      <c r="E127" s="117">
        <v>4</v>
      </c>
      <c r="F127" s="117"/>
      <c r="G127" s="117">
        <v>1</v>
      </c>
      <c r="H127" s="117">
        <v>1</v>
      </c>
      <c r="I127" s="117">
        <v>1</v>
      </c>
      <c r="J127" s="117">
        <v>0</v>
      </c>
      <c r="K127" s="117">
        <v>0</v>
      </c>
      <c r="L127" s="117">
        <v>0</v>
      </c>
      <c r="M127" s="16">
        <f t="shared" si="33"/>
        <v>7</v>
      </c>
    </row>
    <row r="128" spans="3:13" ht="12">
      <c r="C128" s="17" t="s">
        <v>345</v>
      </c>
      <c r="D128" s="17" t="s">
        <v>346</v>
      </c>
      <c r="E128" s="117">
        <v>19</v>
      </c>
      <c r="F128" s="117"/>
      <c r="G128" s="117">
        <v>0</v>
      </c>
      <c r="H128" s="117">
        <v>4</v>
      </c>
      <c r="I128" s="117">
        <v>6</v>
      </c>
      <c r="J128" s="117">
        <v>0</v>
      </c>
      <c r="K128" s="117">
        <v>0</v>
      </c>
      <c r="L128" s="117">
        <v>0</v>
      </c>
      <c r="M128" s="16">
        <f t="shared" si="33"/>
        <v>29</v>
      </c>
    </row>
    <row r="129" spans="3:13" ht="12">
      <c r="C129" s="17" t="s">
        <v>347</v>
      </c>
      <c r="D129" s="17" t="s">
        <v>348</v>
      </c>
      <c r="E129" s="117">
        <v>11</v>
      </c>
      <c r="F129" s="117"/>
      <c r="G129" s="117">
        <v>0</v>
      </c>
      <c r="H129" s="117">
        <v>1</v>
      </c>
      <c r="I129" s="117">
        <v>0</v>
      </c>
      <c r="J129" s="117">
        <v>0</v>
      </c>
      <c r="K129" s="117">
        <v>0</v>
      </c>
      <c r="L129" s="117">
        <v>0</v>
      </c>
      <c r="M129" s="16">
        <f t="shared" si="33"/>
        <v>12</v>
      </c>
    </row>
    <row r="130" spans="3:13" ht="12">
      <c r="C130" s="17" t="s">
        <v>349</v>
      </c>
      <c r="D130" s="17" t="s">
        <v>350</v>
      </c>
      <c r="E130" s="117">
        <v>8</v>
      </c>
      <c r="F130" s="117"/>
      <c r="G130" s="117">
        <v>0</v>
      </c>
      <c r="H130" s="117">
        <v>0</v>
      </c>
      <c r="I130" s="117">
        <v>1</v>
      </c>
      <c r="J130" s="117">
        <v>0</v>
      </c>
      <c r="K130" s="117">
        <v>0</v>
      </c>
      <c r="L130" s="117">
        <v>0</v>
      </c>
      <c r="M130" s="16">
        <f t="shared" si="33"/>
        <v>9</v>
      </c>
    </row>
    <row r="131" spans="3:13" ht="12">
      <c r="C131" s="17" t="s">
        <v>351</v>
      </c>
      <c r="D131" s="17" t="s">
        <v>352</v>
      </c>
      <c r="E131" s="117">
        <v>66</v>
      </c>
      <c r="F131" s="117"/>
      <c r="G131" s="117">
        <v>3</v>
      </c>
      <c r="H131" s="117">
        <v>10</v>
      </c>
      <c r="I131" s="117">
        <v>21</v>
      </c>
      <c r="J131" s="117">
        <v>1</v>
      </c>
      <c r="K131" s="117">
        <v>0</v>
      </c>
      <c r="L131" s="117">
        <v>0</v>
      </c>
      <c r="M131" s="16">
        <f t="shared" si="33"/>
        <v>101</v>
      </c>
    </row>
    <row r="132" spans="3:13" ht="12">
      <c r="C132" s="65" t="s">
        <v>353</v>
      </c>
      <c r="D132" s="61" t="s">
        <v>354</v>
      </c>
      <c r="E132" s="117">
        <v>1</v>
      </c>
      <c r="F132" s="117"/>
      <c r="G132" s="117">
        <v>0</v>
      </c>
      <c r="H132" s="117">
        <v>1</v>
      </c>
      <c r="I132" s="117">
        <v>0</v>
      </c>
      <c r="J132" s="117">
        <v>0</v>
      </c>
      <c r="K132" s="117">
        <v>0</v>
      </c>
      <c r="L132" s="117">
        <v>0</v>
      </c>
      <c r="M132" s="16">
        <f t="shared" si="33"/>
        <v>2</v>
      </c>
    </row>
    <row r="133" spans="3:13" ht="12">
      <c r="C133" s="65" t="s">
        <v>568</v>
      </c>
      <c r="D133" s="61" t="s">
        <v>569</v>
      </c>
      <c r="E133" s="117">
        <v>5</v>
      </c>
      <c r="F133" s="117"/>
      <c r="G133" s="117">
        <v>0</v>
      </c>
      <c r="H133" s="117">
        <v>0</v>
      </c>
      <c r="I133" s="117">
        <v>2</v>
      </c>
      <c r="J133" s="117">
        <v>0</v>
      </c>
      <c r="K133" s="117">
        <v>0</v>
      </c>
      <c r="L133" s="117">
        <v>0</v>
      </c>
      <c r="M133" s="16">
        <f t="shared" si="33"/>
        <v>7</v>
      </c>
    </row>
    <row r="134" spans="2:13" ht="12">
      <c r="B134" s="17" t="s">
        <v>357</v>
      </c>
      <c r="E134" s="123">
        <f>SUM(E135:E138)</f>
        <v>54</v>
      </c>
      <c r="F134" s="123">
        <v>0</v>
      </c>
      <c r="G134" s="123">
        <f aca="true" t="shared" si="34" ref="G134:M134">SUM(G135:G138)</f>
        <v>4</v>
      </c>
      <c r="H134" s="123">
        <f t="shared" si="34"/>
        <v>10</v>
      </c>
      <c r="I134" s="123">
        <f t="shared" si="34"/>
        <v>20</v>
      </c>
      <c r="J134" s="123">
        <f t="shared" si="34"/>
        <v>0</v>
      </c>
      <c r="K134" s="123">
        <f t="shared" si="34"/>
        <v>0</v>
      </c>
      <c r="L134" s="123">
        <f t="shared" si="34"/>
        <v>0</v>
      </c>
      <c r="M134" s="16">
        <f t="shared" si="34"/>
        <v>88</v>
      </c>
    </row>
    <row r="135" spans="3:13" ht="12">
      <c r="C135" s="17" t="s">
        <v>358</v>
      </c>
      <c r="D135" s="17" t="s">
        <v>359</v>
      </c>
      <c r="E135" s="117">
        <v>0</v>
      </c>
      <c r="F135" s="117"/>
      <c r="G135" s="117">
        <v>0</v>
      </c>
      <c r="H135" s="117">
        <v>1</v>
      </c>
      <c r="I135" s="117">
        <v>0</v>
      </c>
      <c r="J135" s="117">
        <v>0</v>
      </c>
      <c r="K135" s="117">
        <v>0</v>
      </c>
      <c r="L135" s="117">
        <v>0</v>
      </c>
      <c r="M135" s="16">
        <f>SUM(E135:L135)</f>
        <v>1</v>
      </c>
    </row>
    <row r="136" spans="3:13" ht="12">
      <c r="C136" s="17" t="s">
        <v>361</v>
      </c>
      <c r="D136" s="17" t="s">
        <v>362</v>
      </c>
      <c r="E136" s="117">
        <v>7</v>
      </c>
      <c r="F136" s="117"/>
      <c r="G136" s="117">
        <v>2</v>
      </c>
      <c r="H136" s="117">
        <v>1</v>
      </c>
      <c r="I136" s="117">
        <v>0</v>
      </c>
      <c r="J136" s="117">
        <v>0</v>
      </c>
      <c r="K136" s="117">
        <v>0</v>
      </c>
      <c r="L136" s="117">
        <v>0</v>
      </c>
      <c r="M136" s="16">
        <f>SUM(E136:L136)</f>
        <v>10</v>
      </c>
    </row>
    <row r="137" spans="3:13" ht="12">
      <c r="C137" s="65" t="s">
        <v>570</v>
      </c>
      <c r="D137" s="17" t="s">
        <v>571</v>
      </c>
      <c r="E137" s="117">
        <v>1</v>
      </c>
      <c r="F137" s="117"/>
      <c r="G137" s="117">
        <v>0</v>
      </c>
      <c r="H137" s="117">
        <v>0</v>
      </c>
      <c r="I137" s="117">
        <v>0</v>
      </c>
      <c r="J137" s="117">
        <v>0</v>
      </c>
      <c r="K137" s="117">
        <v>0</v>
      </c>
      <c r="L137" s="117">
        <v>0</v>
      </c>
      <c r="M137" s="16">
        <f>SUM(E137:L137)</f>
        <v>1</v>
      </c>
    </row>
    <row r="138" spans="3:13" ht="12">
      <c r="C138" s="17" t="s">
        <v>363</v>
      </c>
      <c r="D138" s="17" t="s">
        <v>364</v>
      </c>
      <c r="E138" s="117">
        <v>46</v>
      </c>
      <c r="F138" s="117"/>
      <c r="G138" s="117">
        <v>2</v>
      </c>
      <c r="H138" s="117">
        <v>8</v>
      </c>
      <c r="I138" s="117">
        <v>20</v>
      </c>
      <c r="J138" s="117">
        <v>0</v>
      </c>
      <c r="K138" s="117">
        <v>0</v>
      </c>
      <c r="L138" s="117">
        <v>0</v>
      </c>
      <c r="M138" s="16">
        <f>SUM(E138:L138)</f>
        <v>76</v>
      </c>
    </row>
    <row r="139" spans="2:13" ht="12">
      <c r="B139" s="17" t="s">
        <v>504</v>
      </c>
      <c r="E139" s="123">
        <f>SUM(E140:E145)</f>
        <v>353</v>
      </c>
      <c r="F139" s="123">
        <v>0</v>
      </c>
      <c r="G139" s="123">
        <f aca="true" t="shared" si="35" ref="G139:M139">SUM(G140:G145)</f>
        <v>14</v>
      </c>
      <c r="H139" s="123">
        <f t="shared" si="35"/>
        <v>30</v>
      </c>
      <c r="I139" s="123">
        <f t="shared" si="35"/>
        <v>61</v>
      </c>
      <c r="J139" s="123">
        <f t="shared" si="35"/>
        <v>1</v>
      </c>
      <c r="K139" s="123">
        <f t="shared" si="35"/>
        <v>0</v>
      </c>
      <c r="L139" s="123">
        <f t="shared" si="35"/>
        <v>0</v>
      </c>
      <c r="M139" s="16">
        <f t="shared" si="35"/>
        <v>459</v>
      </c>
    </row>
    <row r="140" spans="3:13" ht="12">
      <c r="C140" s="17" t="s">
        <v>365</v>
      </c>
      <c r="D140" s="17" t="s">
        <v>366</v>
      </c>
      <c r="E140" s="117">
        <v>30</v>
      </c>
      <c r="F140" s="117"/>
      <c r="G140" s="117">
        <v>0</v>
      </c>
      <c r="H140" s="117">
        <v>1</v>
      </c>
      <c r="I140" s="117">
        <v>3</v>
      </c>
      <c r="J140" s="117">
        <v>0</v>
      </c>
      <c r="K140" s="117">
        <v>0</v>
      </c>
      <c r="L140" s="117">
        <v>0</v>
      </c>
      <c r="M140" s="16">
        <f aca="true" t="shared" si="36" ref="M140:M145">SUM(E140:L140)</f>
        <v>34</v>
      </c>
    </row>
    <row r="141" spans="3:13" ht="12">
      <c r="C141" s="17" t="s">
        <v>367</v>
      </c>
      <c r="D141" s="17" t="s">
        <v>368</v>
      </c>
      <c r="E141" s="117">
        <v>280</v>
      </c>
      <c r="F141" s="117"/>
      <c r="G141" s="117">
        <v>14</v>
      </c>
      <c r="H141" s="117">
        <v>24</v>
      </c>
      <c r="I141" s="117">
        <v>48</v>
      </c>
      <c r="J141" s="117">
        <v>1</v>
      </c>
      <c r="K141" s="117">
        <v>0</v>
      </c>
      <c r="L141" s="117">
        <v>0</v>
      </c>
      <c r="M141" s="16">
        <f t="shared" si="36"/>
        <v>367</v>
      </c>
    </row>
    <row r="142" spans="3:13" ht="12">
      <c r="C142" s="17" t="s">
        <v>572</v>
      </c>
      <c r="D142" s="17" t="s">
        <v>573</v>
      </c>
      <c r="E142" s="117">
        <v>1</v>
      </c>
      <c r="F142" s="117"/>
      <c r="G142" s="117">
        <v>0</v>
      </c>
      <c r="H142" s="117">
        <v>0</v>
      </c>
      <c r="I142" s="117">
        <v>0</v>
      </c>
      <c r="J142" s="117">
        <v>0</v>
      </c>
      <c r="K142" s="117">
        <v>0</v>
      </c>
      <c r="L142" s="117">
        <v>0</v>
      </c>
      <c r="M142" s="16">
        <f t="shared" si="36"/>
        <v>1</v>
      </c>
    </row>
    <row r="143" spans="3:13" ht="12">
      <c r="C143" s="17" t="s">
        <v>371</v>
      </c>
      <c r="D143" s="17" t="s">
        <v>372</v>
      </c>
      <c r="E143" s="117">
        <v>8</v>
      </c>
      <c r="F143" s="117"/>
      <c r="G143" s="117">
        <v>0</v>
      </c>
      <c r="H143" s="117">
        <v>1</v>
      </c>
      <c r="I143" s="117">
        <v>5</v>
      </c>
      <c r="J143" s="117">
        <v>0</v>
      </c>
      <c r="K143" s="117">
        <v>0</v>
      </c>
      <c r="L143" s="117">
        <v>0</v>
      </c>
      <c r="M143" s="16">
        <f t="shared" si="36"/>
        <v>14</v>
      </c>
    </row>
    <row r="144" spans="3:13" ht="12">
      <c r="C144" s="17" t="s">
        <v>373</v>
      </c>
      <c r="D144" s="17" t="s">
        <v>374</v>
      </c>
      <c r="E144" s="117">
        <v>7</v>
      </c>
      <c r="F144" s="117"/>
      <c r="G144" s="117">
        <v>0</v>
      </c>
      <c r="H144" s="117">
        <v>3</v>
      </c>
      <c r="I144" s="117">
        <v>2</v>
      </c>
      <c r="J144" s="117">
        <v>0</v>
      </c>
      <c r="K144" s="117">
        <v>0</v>
      </c>
      <c r="L144" s="117">
        <v>0</v>
      </c>
      <c r="M144" s="16">
        <f t="shared" si="36"/>
        <v>12</v>
      </c>
    </row>
    <row r="145" spans="3:13" ht="12">
      <c r="C145" s="17" t="s">
        <v>375</v>
      </c>
      <c r="D145" s="17" t="s">
        <v>376</v>
      </c>
      <c r="E145" s="117">
        <v>27</v>
      </c>
      <c r="F145" s="117"/>
      <c r="G145" s="117">
        <v>0</v>
      </c>
      <c r="H145" s="117">
        <v>1</v>
      </c>
      <c r="I145" s="117">
        <v>3</v>
      </c>
      <c r="J145" s="117">
        <v>0</v>
      </c>
      <c r="K145" s="117">
        <v>0</v>
      </c>
      <c r="L145" s="117">
        <v>0</v>
      </c>
      <c r="M145" s="16">
        <f t="shared" si="36"/>
        <v>31</v>
      </c>
    </row>
    <row r="146" spans="2:13" ht="12">
      <c r="B146" s="17" t="s">
        <v>84</v>
      </c>
      <c r="E146" s="123">
        <f>SUM(E147:E149)</f>
        <v>104</v>
      </c>
      <c r="F146" s="123">
        <v>0</v>
      </c>
      <c r="G146" s="123">
        <f aca="true" t="shared" si="37" ref="G146:L146">SUM(G147:G149)</f>
        <v>1</v>
      </c>
      <c r="H146" s="123">
        <f t="shared" si="37"/>
        <v>11</v>
      </c>
      <c r="I146" s="123">
        <f t="shared" si="37"/>
        <v>16</v>
      </c>
      <c r="J146" s="123">
        <f t="shared" si="37"/>
        <v>1</v>
      </c>
      <c r="K146" s="123">
        <f t="shared" si="37"/>
        <v>0</v>
      </c>
      <c r="L146" s="123">
        <f t="shared" si="37"/>
        <v>1</v>
      </c>
      <c r="M146" s="16">
        <f>SUM(M147:M149)</f>
        <v>134</v>
      </c>
    </row>
    <row r="147" spans="3:13" ht="12">
      <c r="C147" s="17" t="s">
        <v>377</v>
      </c>
      <c r="D147" s="17" t="s">
        <v>378</v>
      </c>
      <c r="E147" s="117">
        <v>9</v>
      </c>
      <c r="F147" s="117"/>
      <c r="G147" s="117">
        <v>0</v>
      </c>
      <c r="H147" s="117">
        <v>2</v>
      </c>
      <c r="I147" s="117">
        <v>4</v>
      </c>
      <c r="J147" s="117">
        <v>0</v>
      </c>
      <c r="K147" s="117">
        <v>0</v>
      </c>
      <c r="L147" s="117">
        <v>1</v>
      </c>
      <c r="M147" s="16">
        <f>SUM(E147:L147)</f>
        <v>16</v>
      </c>
    </row>
    <row r="148" spans="3:13" ht="12">
      <c r="C148" s="17" t="s">
        <v>379</v>
      </c>
      <c r="D148" s="17" t="s">
        <v>380</v>
      </c>
      <c r="E148" s="117">
        <v>94</v>
      </c>
      <c r="F148" s="117"/>
      <c r="G148" s="117">
        <v>1</v>
      </c>
      <c r="H148" s="117">
        <v>9</v>
      </c>
      <c r="I148" s="117">
        <v>11</v>
      </c>
      <c r="J148" s="117">
        <v>0</v>
      </c>
      <c r="K148" s="117">
        <v>0</v>
      </c>
      <c r="L148" s="117">
        <v>0</v>
      </c>
      <c r="M148" s="16">
        <f>SUM(E148:L148)</f>
        <v>115</v>
      </c>
    </row>
    <row r="149" spans="3:13" ht="12">
      <c r="C149" s="60" t="s">
        <v>629</v>
      </c>
      <c r="D149" s="60" t="s">
        <v>630</v>
      </c>
      <c r="E149" s="117">
        <v>1</v>
      </c>
      <c r="F149" s="117"/>
      <c r="G149" s="117">
        <v>0</v>
      </c>
      <c r="H149" s="117">
        <v>0</v>
      </c>
      <c r="I149" s="117">
        <v>1</v>
      </c>
      <c r="J149" s="117">
        <v>1</v>
      </c>
      <c r="K149" s="117">
        <v>0</v>
      </c>
      <c r="L149" s="117">
        <v>0</v>
      </c>
      <c r="M149" s="16">
        <f>SUM(E149:L149)</f>
        <v>3</v>
      </c>
    </row>
    <row r="150" spans="1:13" ht="12">
      <c r="A150" s="17" t="s">
        <v>85</v>
      </c>
      <c r="E150" s="128">
        <f>E151+E156</f>
        <v>421</v>
      </c>
      <c r="F150" s="128">
        <v>0</v>
      </c>
      <c r="G150" s="128">
        <f aca="true" t="shared" si="38" ref="G150:M150">G151+G156</f>
        <v>9</v>
      </c>
      <c r="H150" s="128">
        <f t="shared" si="38"/>
        <v>34</v>
      </c>
      <c r="I150" s="128">
        <f t="shared" si="38"/>
        <v>118</v>
      </c>
      <c r="J150" s="128">
        <f t="shared" si="38"/>
        <v>7</v>
      </c>
      <c r="K150" s="128">
        <f t="shared" si="38"/>
        <v>0</v>
      </c>
      <c r="L150" s="128">
        <f t="shared" si="38"/>
        <v>10</v>
      </c>
      <c r="M150" s="19">
        <f t="shared" si="38"/>
        <v>599</v>
      </c>
    </row>
    <row r="151" spans="2:13" ht="12">
      <c r="B151" s="17" t="s">
        <v>86</v>
      </c>
      <c r="E151" s="123">
        <f>SUM(E152:E155)</f>
        <v>288</v>
      </c>
      <c r="F151" s="123">
        <v>0</v>
      </c>
      <c r="G151" s="123">
        <f aca="true" t="shared" si="39" ref="G151:M151">SUM(G152:G155)</f>
        <v>9</v>
      </c>
      <c r="H151" s="123">
        <f t="shared" si="39"/>
        <v>22</v>
      </c>
      <c r="I151" s="123">
        <f t="shared" si="39"/>
        <v>76</v>
      </c>
      <c r="J151" s="123">
        <f t="shared" si="39"/>
        <v>3</v>
      </c>
      <c r="K151" s="123">
        <f t="shared" si="39"/>
        <v>0</v>
      </c>
      <c r="L151" s="123">
        <f t="shared" si="39"/>
        <v>5</v>
      </c>
      <c r="M151" s="16">
        <f t="shared" si="39"/>
        <v>403</v>
      </c>
    </row>
    <row r="152" spans="3:13" ht="12">
      <c r="C152" s="17" t="s">
        <v>387</v>
      </c>
      <c r="D152" s="17" t="s">
        <v>388</v>
      </c>
      <c r="E152" s="117">
        <v>216</v>
      </c>
      <c r="F152" s="117"/>
      <c r="G152" s="117">
        <v>2</v>
      </c>
      <c r="H152" s="117">
        <v>14</v>
      </c>
      <c r="I152" s="117">
        <v>47</v>
      </c>
      <c r="J152" s="117">
        <v>2</v>
      </c>
      <c r="K152" s="117">
        <v>0</v>
      </c>
      <c r="L152" s="117">
        <v>2</v>
      </c>
      <c r="M152" s="16">
        <f>SUM(E152:L152)</f>
        <v>283</v>
      </c>
    </row>
    <row r="153" spans="3:13" ht="12">
      <c r="C153" s="17" t="s">
        <v>389</v>
      </c>
      <c r="D153" s="17" t="s">
        <v>390</v>
      </c>
      <c r="E153" s="117">
        <v>10</v>
      </c>
      <c r="F153" s="117"/>
      <c r="G153" s="117">
        <v>1</v>
      </c>
      <c r="H153" s="117">
        <v>1</v>
      </c>
      <c r="I153" s="117">
        <v>3</v>
      </c>
      <c r="J153" s="117">
        <v>0</v>
      </c>
      <c r="K153" s="117">
        <v>0</v>
      </c>
      <c r="L153" s="117">
        <v>0</v>
      </c>
      <c r="M153" s="16">
        <f>SUM(E153:L153)</f>
        <v>15</v>
      </c>
    </row>
    <row r="154" spans="3:13" ht="12">
      <c r="C154" s="17" t="s">
        <v>391</v>
      </c>
      <c r="D154" s="17" t="s">
        <v>392</v>
      </c>
      <c r="E154" s="117">
        <v>39</v>
      </c>
      <c r="F154" s="117"/>
      <c r="G154" s="117">
        <v>5</v>
      </c>
      <c r="H154" s="117">
        <v>4</v>
      </c>
      <c r="I154" s="117">
        <v>19</v>
      </c>
      <c r="J154" s="117">
        <v>1</v>
      </c>
      <c r="K154" s="117">
        <v>0</v>
      </c>
      <c r="L154" s="117">
        <v>2</v>
      </c>
      <c r="M154" s="16">
        <f>SUM(E154:L154)</f>
        <v>70</v>
      </c>
    </row>
    <row r="155" spans="3:13" ht="12">
      <c r="C155" s="17" t="s">
        <v>393</v>
      </c>
      <c r="D155" s="17" t="s">
        <v>394</v>
      </c>
      <c r="E155" s="117">
        <v>23</v>
      </c>
      <c r="F155" s="117"/>
      <c r="G155" s="117">
        <v>1</v>
      </c>
      <c r="H155" s="117">
        <v>3</v>
      </c>
      <c r="I155" s="117">
        <v>7</v>
      </c>
      <c r="J155" s="117">
        <v>0</v>
      </c>
      <c r="K155" s="117">
        <v>0</v>
      </c>
      <c r="L155" s="117">
        <v>1</v>
      </c>
      <c r="M155" s="16">
        <f>SUM(E155:L155)</f>
        <v>35</v>
      </c>
    </row>
    <row r="156" spans="2:13" ht="12">
      <c r="B156" s="17" t="s">
        <v>404</v>
      </c>
      <c r="E156" s="123">
        <f>SUM(E157:E159)</f>
        <v>133</v>
      </c>
      <c r="F156" s="123">
        <v>0</v>
      </c>
      <c r="G156" s="123">
        <f aca="true" t="shared" si="40" ref="G156:M156">SUM(G157:G159)</f>
        <v>0</v>
      </c>
      <c r="H156" s="123">
        <f t="shared" si="40"/>
        <v>12</v>
      </c>
      <c r="I156" s="123">
        <f t="shared" si="40"/>
        <v>42</v>
      </c>
      <c r="J156" s="123">
        <f t="shared" si="40"/>
        <v>4</v>
      </c>
      <c r="K156" s="123">
        <f t="shared" si="40"/>
        <v>0</v>
      </c>
      <c r="L156" s="123">
        <f t="shared" si="40"/>
        <v>5</v>
      </c>
      <c r="M156" s="16">
        <f t="shared" si="40"/>
        <v>196</v>
      </c>
    </row>
    <row r="157" spans="3:13" ht="12">
      <c r="C157" s="17" t="s">
        <v>405</v>
      </c>
      <c r="D157" s="17" t="s">
        <v>406</v>
      </c>
      <c r="E157" s="117">
        <v>5</v>
      </c>
      <c r="F157" s="117"/>
      <c r="G157" s="117">
        <v>0</v>
      </c>
      <c r="H157" s="117">
        <v>1</v>
      </c>
      <c r="I157" s="117">
        <v>2</v>
      </c>
      <c r="J157" s="117">
        <v>0</v>
      </c>
      <c r="K157" s="117">
        <v>0</v>
      </c>
      <c r="L157" s="117">
        <v>0</v>
      </c>
      <c r="M157" s="16">
        <f>SUM(E157:L157)</f>
        <v>8</v>
      </c>
    </row>
    <row r="158" spans="3:13" ht="12">
      <c r="C158" s="17" t="s">
        <v>407</v>
      </c>
      <c r="D158" s="17" t="s">
        <v>408</v>
      </c>
      <c r="E158" s="117">
        <v>111</v>
      </c>
      <c r="F158" s="117"/>
      <c r="G158" s="117">
        <v>0</v>
      </c>
      <c r="H158" s="117">
        <v>10</v>
      </c>
      <c r="I158" s="117">
        <v>33</v>
      </c>
      <c r="J158" s="117">
        <v>2</v>
      </c>
      <c r="K158" s="117">
        <v>0</v>
      </c>
      <c r="L158" s="117">
        <v>3</v>
      </c>
      <c r="M158" s="16">
        <f>SUM(E158:L158)</f>
        <v>159</v>
      </c>
    </row>
    <row r="159" spans="3:13" ht="12">
      <c r="C159" s="17" t="s">
        <v>409</v>
      </c>
      <c r="D159" s="17" t="s">
        <v>410</v>
      </c>
      <c r="E159" s="117">
        <v>17</v>
      </c>
      <c r="F159" s="117"/>
      <c r="G159" s="117">
        <v>0</v>
      </c>
      <c r="H159" s="117">
        <v>1</v>
      </c>
      <c r="I159" s="117">
        <v>7</v>
      </c>
      <c r="J159" s="117">
        <v>2</v>
      </c>
      <c r="K159" s="117">
        <v>0</v>
      </c>
      <c r="L159" s="117">
        <v>2</v>
      </c>
      <c r="M159" s="16">
        <f>SUM(E159:L159)</f>
        <v>29</v>
      </c>
    </row>
    <row r="160" spans="1:13" ht="12">
      <c r="A160" s="17" t="s">
        <v>89</v>
      </c>
      <c r="E160" s="128">
        <f>E161+E163+E167+E180</f>
        <v>142</v>
      </c>
      <c r="F160" s="128">
        <v>0</v>
      </c>
      <c r="G160" s="128">
        <f aca="true" t="shared" si="41" ref="G160:M160">G161+G163+G167+G180</f>
        <v>8</v>
      </c>
      <c r="H160" s="128">
        <f t="shared" si="41"/>
        <v>36</v>
      </c>
      <c r="I160" s="128">
        <f t="shared" si="41"/>
        <v>37</v>
      </c>
      <c r="J160" s="128">
        <f t="shared" si="41"/>
        <v>1</v>
      </c>
      <c r="K160" s="128">
        <f t="shared" si="41"/>
        <v>0</v>
      </c>
      <c r="L160" s="128">
        <f t="shared" si="41"/>
        <v>1</v>
      </c>
      <c r="M160" s="19">
        <f t="shared" si="41"/>
        <v>225</v>
      </c>
    </row>
    <row r="161" spans="2:13" ht="12">
      <c r="B161" s="17" t="s">
        <v>90</v>
      </c>
      <c r="E161" s="123">
        <f>E162</f>
        <v>6</v>
      </c>
      <c r="F161" s="123">
        <v>0</v>
      </c>
      <c r="G161" s="123">
        <f aca="true" t="shared" si="42" ref="G161:M161">G162</f>
        <v>0</v>
      </c>
      <c r="H161" s="123">
        <f t="shared" si="42"/>
        <v>2</v>
      </c>
      <c r="I161" s="123">
        <f t="shared" si="42"/>
        <v>1</v>
      </c>
      <c r="J161" s="123">
        <f t="shared" si="42"/>
        <v>0</v>
      </c>
      <c r="K161" s="123">
        <f t="shared" si="42"/>
        <v>0</v>
      </c>
      <c r="L161" s="123">
        <f t="shared" si="42"/>
        <v>0</v>
      </c>
      <c r="M161" s="16">
        <f t="shared" si="42"/>
        <v>9</v>
      </c>
    </row>
    <row r="162" spans="3:13" ht="12">
      <c r="C162" s="17" t="s">
        <v>411</v>
      </c>
      <c r="D162" s="17" t="s">
        <v>412</v>
      </c>
      <c r="E162" s="117">
        <v>6</v>
      </c>
      <c r="F162" s="117"/>
      <c r="G162" s="117">
        <v>0</v>
      </c>
      <c r="H162" s="117">
        <v>2</v>
      </c>
      <c r="I162" s="117">
        <v>1</v>
      </c>
      <c r="J162" s="117">
        <v>0</v>
      </c>
      <c r="K162" s="117">
        <v>0</v>
      </c>
      <c r="L162" s="117">
        <v>0</v>
      </c>
      <c r="M162" s="16">
        <f>SUM(E162:L162)</f>
        <v>9</v>
      </c>
    </row>
    <row r="163" spans="2:13" ht="12">
      <c r="B163" s="17" t="s">
        <v>91</v>
      </c>
      <c r="E163" s="123">
        <f>SUM(E164:E166)</f>
        <v>45</v>
      </c>
      <c r="F163" s="123">
        <v>0</v>
      </c>
      <c r="G163" s="123">
        <f aca="true" t="shared" si="43" ref="G163:M163">SUM(G164:G166)</f>
        <v>2</v>
      </c>
      <c r="H163" s="123">
        <f t="shared" si="43"/>
        <v>15</v>
      </c>
      <c r="I163" s="123">
        <f t="shared" si="43"/>
        <v>18</v>
      </c>
      <c r="J163" s="123">
        <f t="shared" si="43"/>
        <v>1</v>
      </c>
      <c r="K163" s="123">
        <f t="shared" si="43"/>
        <v>0</v>
      </c>
      <c r="L163" s="123">
        <f t="shared" si="43"/>
        <v>1</v>
      </c>
      <c r="M163" s="16">
        <f t="shared" si="43"/>
        <v>82</v>
      </c>
    </row>
    <row r="164" spans="3:13" ht="12">
      <c r="C164" s="17" t="s">
        <v>413</v>
      </c>
      <c r="D164" s="17" t="s">
        <v>414</v>
      </c>
      <c r="E164" s="117">
        <v>45</v>
      </c>
      <c r="F164" s="117"/>
      <c r="G164" s="117">
        <v>2</v>
      </c>
      <c r="H164" s="117">
        <v>15</v>
      </c>
      <c r="I164" s="117">
        <v>16</v>
      </c>
      <c r="J164" s="117">
        <v>1</v>
      </c>
      <c r="K164" s="117">
        <v>0</v>
      </c>
      <c r="L164" s="117">
        <v>1</v>
      </c>
      <c r="M164" s="16">
        <f>SUM(E164:L164)</f>
        <v>80</v>
      </c>
    </row>
    <row r="165" spans="3:13" ht="12">
      <c r="C165" s="60" t="s">
        <v>419</v>
      </c>
      <c r="D165" s="60" t="s">
        <v>420</v>
      </c>
      <c r="E165" s="117">
        <v>0</v>
      </c>
      <c r="F165" s="117"/>
      <c r="G165" s="117">
        <v>0</v>
      </c>
      <c r="H165" s="117">
        <v>0</v>
      </c>
      <c r="I165" s="117">
        <v>1</v>
      </c>
      <c r="J165" s="117">
        <v>0</v>
      </c>
      <c r="K165" s="117">
        <v>0</v>
      </c>
      <c r="L165" s="117">
        <v>0</v>
      </c>
      <c r="M165" s="16">
        <f>SUM(E165:L165)</f>
        <v>1</v>
      </c>
    </row>
    <row r="166" spans="3:13" ht="12">
      <c r="C166" s="17" t="s">
        <v>423</v>
      </c>
      <c r="D166" s="17" t="s">
        <v>216</v>
      </c>
      <c r="E166" s="117">
        <v>0</v>
      </c>
      <c r="F166" s="117"/>
      <c r="G166" s="117">
        <v>0</v>
      </c>
      <c r="H166" s="117">
        <v>0</v>
      </c>
      <c r="I166" s="117">
        <v>1</v>
      </c>
      <c r="J166" s="117">
        <v>0</v>
      </c>
      <c r="K166" s="117">
        <v>0</v>
      </c>
      <c r="L166" s="117">
        <v>0</v>
      </c>
      <c r="M166" s="16">
        <f>SUM(E166:L166)</f>
        <v>1</v>
      </c>
    </row>
    <row r="167" spans="2:13" ht="12">
      <c r="B167" s="17" t="s">
        <v>92</v>
      </c>
      <c r="E167" s="123">
        <f>SUM(E168:E179)</f>
        <v>43</v>
      </c>
      <c r="F167" s="123">
        <v>0</v>
      </c>
      <c r="G167" s="123">
        <f aca="true" t="shared" si="44" ref="G167:M167">SUM(G168:G179)</f>
        <v>3</v>
      </c>
      <c r="H167" s="123">
        <f t="shared" si="44"/>
        <v>8</v>
      </c>
      <c r="I167" s="123">
        <f t="shared" si="44"/>
        <v>10</v>
      </c>
      <c r="J167" s="123">
        <f t="shared" si="44"/>
        <v>0</v>
      </c>
      <c r="K167" s="123">
        <f t="shared" si="44"/>
        <v>0</v>
      </c>
      <c r="L167" s="123">
        <f t="shared" si="44"/>
        <v>0</v>
      </c>
      <c r="M167" s="16">
        <f t="shared" si="44"/>
        <v>64</v>
      </c>
    </row>
    <row r="168" spans="3:13" ht="12">
      <c r="C168" s="17" t="s">
        <v>440</v>
      </c>
      <c r="D168" s="17" t="s">
        <v>441</v>
      </c>
      <c r="E168" s="117">
        <v>13</v>
      </c>
      <c r="F168" s="117"/>
      <c r="G168" s="117">
        <v>1</v>
      </c>
      <c r="H168" s="117">
        <v>1</v>
      </c>
      <c r="I168" s="117">
        <v>1</v>
      </c>
      <c r="J168" s="117">
        <v>0</v>
      </c>
      <c r="K168" s="117">
        <v>0</v>
      </c>
      <c r="L168" s="117">
        <v>0</v>
      </c>
      <c r="M168" s="16">
        <f aca="true" t="shared" si="45" ref="M168:M179">SUM(E168:L168)</f>
        <v>16</v>
      </c>
    </row>
    <row r="169" spans="3:13" ht="12">
      <c r="C169" s="17" t="s">
        <v>442</v>
      </c>
      <c r="D169" s="17" t="s">
        <v>443</v>
      </c>
      <c r="E169" s="117">
        <v>0</v>
      </c>
      <c r="F169" s="117"/>
      <c r="G169" s="117">
        <v>1</v>
      </c>
      <c r="H169" s="117">
        <v>0</v>
      </c>
      <c r="I169" s="117">
        <v>1</v>
      </c>
      <c r="J169" s="117">
        <v>0</v>
      </c>
      <c r="K169" s="117">
        <v>0</v>
      </c>
      <c r="L169" s="117">
        <v>0</v>
      </c>
      <c r="M169" s="16">
        <f t="shared" si="45"/>
        <v>2</v>
      </c>
    </row>
    <row r="170" spans="3:13" ht="12">
      <c r="C170" s="17" t="s">
        <v>444</v>
      </c>
      <c r="D170" s="17" t="s">
        <v>445</v>
      </c>
      <c r="E170" s="117">
        <v>12</v>
      </c>
      <c r="F170" s="117"/>
      <c r="G170" s="117">
        <v>0</v>
      </c>
      <c r="H170" s="117">
        <v>1</v>
      </c>
      <c r="I170" s="117">
        <v>3</v>
      </c>
      <c r="J170" s="117">
        <v>0</v>
      </c>
      <c r="K170" s="117">
        <v>0</v>
      </c>
      <c r="L170" s="117">
        <v>0</v>
      </c>
      <c r="M170" s="16">
        <f t="shared" si="45"/>
        <v>16</v>
      </c>
    </row>
    <row r="171" spans="3:13" ht="12">
      <c r="C171" s="65" t="s">
        <v>446</v>
      </c>
      <c r="D171" s="61" t="s">
        <v>447</v>
      </c>
      <c r="E171" s="117">
        <v>2</v>
      </c>
      <c r="F171" s="117"/>
      <c r="G171" s="117">
        <v>0</v>
      </c>
      <c r="H171" s="117">
        <v>0</v>
      </c>
      <c r="I171" s="117">
        <v>0</v>
      </c>
      <c r="J171" s="117">
        <v>0</v>
      </c>
      <c r="K171" s="117">
        <v>0</v>
      </c>
      <c r="L171" s="117">
        <v>0</v>
      </c>
      <c r="M171" s="16">
        <f t="shared" si="45"/>
        <v>2</v>
      </c>
    </row>
    <row r="172" spans="3:13" ht="12">
      <c r="C172" s="17" t="s">
        <v>448</v>
      </c>
      <c r="D172" s="62" t="s">
        <v>449</v>
      </c>
      <c r="E172" s="117">
        <v>0</v>
      </c>
      <c r="F172" s="117"/>
      <c r="G172" s="117">
        <v>0</v>
      </c>
      <c r="H172" s="117">
        <v>1</v>
      </c>
      <c r="I172" s="117">
        <v>0</v>
      </c>
      <c r="J172" s="117">
        <v>0</v>
      </c>
      <c r="K172" s="117">
        <v>0</v>
      </c>
      <c r="L172" s="117">
        <v>0</v>
      </c>
      <c r="M172" s="16">
        <f t="shared" si="45"/>
        <v>1</v>
      </c>
    </row>
    <row r="173" spans="3:13" ht="12">
      <c r="C173" s="65" t="s">
        <v>450</v>
      </c>
      <c r="D173" s="61" t="s">
        <v>451</v>
      </c>
      <c r="E173" s="117">
        <v>0</v>
      </c>
      <c r="F173" s="117"/>
      <c r="G173" s="117">
        <v>0</v>
      </c>
      <c r="H173" s="117">
        <v>0</v>
      </c>
      <c r="I173" s="117">
        <v>1</v>
      </c>
      <c r="J173" s="117">
        <v>0</v>
      </c>
      <c r="K173" s="117">
        <v>0</v>
      </c>
      <c r="L173" s="117">
        <v>0</v>
      </c>
      <c r="M173" s="16">
        <f t="shared" si="45"/>
        <v>1</v>
      </c>
    </row>
    <row r="174" spans="3:13" ht="12">
      <c r="C174" s="17" t="s">
        <v>453</v>
      </c>
      <c r="D174" s="17" t="s">
        <v>454</v>
      </c>
      <c r="E174" s="117">
        <v>1</v>
      </c>
      <c r="F174" s="117"/>
      <c r="G174" s="117">
        <v>0</v>
      </c>
      <c r="H174" s="117">
        <v>0</v>
      </c>
      <c r="I174" s="117">
        <v>0</v>
      </c>
      <c r="J174" s="117">
        <v>0</v>
      </c>
      <c r="K174" s="117">
        <v>0</v>
      </c>
      <c r="L174" s="117">
        <v>0</v>
      </c>
      <c r="M174" s="16">
        <f t="shared" si="45"/>
        <v>1</v>
      </c>
    </row>
    <row r="175" spans="3:13" ht="12">
      <c r="C175" s="17" t="s">
        <v>455</v>
      </c>
      <c r="D175" s="17" t="s">
        <v>439</v>
      </c>
      <c r="E175" s="117">
        <v>5</v>
      </c>
      <c r="F175" s="117"/>
      <c r="G175" s="117">
        <v>0</v>
      </c>
      <c r="H175" s="117">
        <v>1</v>
      </c>
      <c r="I175" s="117">
        <v>2</v>
      </c>
      <c r="J175" s="117">
        <v>0</v>
      </c>
      <c r="K175" s="117">
        <v>0</v>
      </c>
      <c r="L175" s="117">
        <v>0</v>
      </c>
      <c r="M175" s="16">
        <f t="shared" si="45"/>
        <v>8</v>
      </c>
    </row>
    <row r="176" spans="3:13" ht="12">
      <c r="C176" s="17" t="s">
        <v>456</v>
      </c>
      <c r="D176" s="17" t="s">
        <v>457</v>
      </c>
      <c r="E176" s="117">
        <v>2</v>
      </c>
      <c r="F176" s="117"/>
      <c r="G176" s="117">
        <v>0</v>
      </c>
      <c r="H176" s="117">
        <v>0</v>
      </c>
      <c r="I176" s="117">
        <v>2</v>
      </c>
      <c r="J176" s="117">
        <v>0</v>
      </c>
      <c r="K176" s="117">
        <v>0</v>
      </c>
      <c r="L176" s="117">
        <v>0</v>
      </c>
      <c r="M176" s="16">
        <f t="shared" si="45"/>
        <v>4</v>
      </c>
    </row>
    <row r="177" spans="3:13" ht="12">
      <c r="C177" s="17" t="s">
        <v>458</v>
      </c>
      <c r="D177" s="17" t="s">
        <v>459</v>
      </c>
      <c r="E177" s="117">
        <v>3</v>
      </c>
      <c r="F177" s="117"/>
      <c r="G177" s="117">
        <v>1</v>
      </c>
      <c r="H177" s="117">
        <v>1</v>
      </c>
      <c r="I177" s="117">
        <v>0</v>
      </c>
      <c r="J177" s="117">
        <v>0</v>
      </c>
      <c r="K177" s="117">
        <v>0</v>
      </c>
      <c r="L177" s="117">
        <v>0</v>
      </c>
      <c r="M177" s="16">
        <f t="shared" si="45"/>
        <v>5</v>
      </c>
    </row>
    <row r="178" spans="3:13" ht="12">
      <c r="C178" s="17" t="s">
        <v>460</v>
      </c>
      <c r="D178" s="17" t="s">
        <v>461</v>
      </c>
      <c r="E178" s="117">
        <v>3</v>
      </c>
      <c r="F178" s="117"/>
      <c r="G178" s="117">
        <v>0</v>
      </c>
      <c r="H178" s="117">
        <v>1</v>
      </c>
      <c r="I178" s="117">
        <v>0</v>
      </c>
      <c r="J178" s="117">
        <v>0</v>
      </c>
      <c r="K178" s="117">
        <v>0</v>
      </c>
      <c r="L178" s="117">
        <v>0</v>
      </c>
      <c r="M178" s="16">
        <f t="shared" si="45"/>
        <v>4</v>
      </c>
    </row>
    <row r="179" spans="3:13" ht="12">
      <c r="C179" s="65" t="s">
        <v>462</v>
      </c>
      <c r="D179" s="61" t="s">
        <v>463</v>
      </c>
      <c r="E179" s="117">
        <v>2</v>
      </c>
      <c r="F179" s="117"/>
      <c r="G179" s="117">
        <v>0</v>
      </c>
      <c r="H179" s="117">
        <v>2</v>
      </c>
      <c r="I179" s="117">
        <v>0</v>
      </c>
      <c r="J179" s="117">
        <v>0</v>
      </c>
      <c r="K179" s="117">
        <v>0</v>
      </c>
      <c r="L179" s="117">
        <v>0</v>
      </c>
      <c r="M179" s="16">
        <f t="shared" si="45"/>
        <v>4</v>
      </c>
    </row>
    <row r="180" spans="2:13" ht="12">
      <c r="B180" s="17" t="s">
        <v>93</v>
      </c>
      <c r="E180" s="123">
        <f>SUM(E181:E185)</f>
        <v>48</v>
      </c>
      <c r="F180" s="123">
        <v>0</v>
      </c>
      <c r="G180" s="123">
        <f aca="true" t="shared" si="46" ref="G180:M180">SUM(G181:G185)</f>
        <v>3</v>
      </c>
      <c r="H180" s="123">
        <f t="shared" si="46"/>
        <v>11</v>
      </c>
      <c r="I180" s="123">
        <f t="shared" si="46"/>
        <v>8</v>
      </c>
      <c r="J180" s="123">
        <f t="shared" si="46"/>
        <v>0</v>
      </c>
      <c r="K180" s="123">
        <f t="shared" si="46"/>
        <v>0</v>
      </c>
      <c r="L180" s="123">
        <f t="shared" si="46"/>
        <v>0</v>
      </c>
      <c r="M180" s="16">
        <f t="shared" si="46"/>
        <v>70</v>
      </c>
    </row>
    <row r="181" spans="3:13" ht="12">
      <c r="C181" s="17" t="s">
        <v>466</v>
      </c>
      <c r="D181" s="17" t="s">
        <v>467</v>
      </c>
      <c r="E181" s="117">
        <v>6</v>
      </c>
      <c r="F181" s="117"/>
      <c r="G181" s="117">
        <v>1</v>
      </c>
      <c r="H181" s="117">
        <v>0</v>
      </c>
      <c r="I181" s="117">
        <v>0</v>
      </c>
      <c r="J181" s="117">
        <v>0</v>
      </c>
      <c r="K181" s="117">
        <v>0</v>
      </c>
      <c r="L181" s="117">
        <v>0</v>
      </c>
      <c r="M181" s="16">
        <f>SUM(E181:L181)</f>
        <v>7</v>
      </c>
    </row>
    <row r="182" spans="3:13" ht="12">
      <c r="C182" s="17" t="s">
        <v>468</v>
      </c>
      <c r="D182" s="17" t="s">
        <v>469</v>
      </c>
      <c r="E182" s="117">
        <v>9</v>
      </c>
      <c r="F182" s="117"/>
      <c r="G182" s="117">
        <v>1</v>
      </c>
      <c r="H182" s="117">
        <v>3</v>
      </c>
      <c r="I182" s="117">
        <v>3</v>
      </c>
      <c r="J182" s="117">
        <v>0</v>
      </c>
      <c r="K182" s="117">
        <v>0</v>
      </c>
      <c r="L182" s="117">
        <v>0</v>
      </c>
      <c r="M182" s="16">
        <f>SUM(E182:L182)</f>
        <v>16</v>
      </c>
    </row>
    <row r="183" spans="3:13" ht="12">
      <c r="C183" s="17" t="s">
        <v>470</v>
      </c>
      <c r="D183" s="17" t="s">
        <v>471</v>
      </c>
      <c r="E183" s="117">
        <v>27</v>
      </c>
      <c r="F183" s="117"/>
      <c r="G183" s="117">
        <v>0</v>
      </c>
      <c r="H183" s="117">
        <v>5</v>
      </c>
      <c r="I183" s="117">
        <v>3</v>
      </c>
      <c r="J183" s="117">
        <v>0</v>
      </c>
      <c r="K183" s="117">
        <v>0</v>
      </c>
      <c r="L183" s="117">
        <v>0</v>
      </c>
      <c r="M183" s="16">
        <f>SUM(E183:L183)</f>
        <v>35</v>
      </c>
    </row>
    <row r="184" spans="3:13" ht="12">
      <c r="C184" s="60" t="s">
        <v>642</v>
      </c>
      <c r="D184" s="60" t="s">
        <v>643</v>
      </c>
      <c r="E184" s="117">
        <v>0</v>
      </c>
      <c r="F184" s="117"/>
      <c r="G184" s="117">
        <v>0</v>
      </c>
      <c r="H184" s="117">
        <v>1</v>
      </c>
      <c r="I184" s="117">
        <v>0</v>
      </c>
      <c r="J184" s="117">
        <v>0</v>
      </c>
      <c r="K184" s="117">
        <v>0</v>
      </c>
      <c r="L184" s="117">
        <v>0</v>
      </c>
      <c r="M184" s="16">
        <f>SUM(E184:L184)</f>
        <v>1</v>
      </c>
    </row>
    <row r="185" spans="3:13" ht="12">
      <c r="C185" s="17" t="s">
        <v>472</v>
      </c>
      <c r="D185" s="17" t="s">
        <v>216</v>
      </c>
      <c r="E185" s="117">
        <v>6</v>
      </c>
      <c r="F185" s="117"/>
      <c r="G185" s="117">
        <v>1</v>
      </c>
      <c r="H185" s="117">
        <v>2</v>
      </c>
      <c r="I185" s="117">
        <v>2</v>
      </c>
      <c r="J185" s="117">
        <v>0</v>
      </c>
      <c r="K185" s="117">
        <v>0</v>
      </c>
      <c r="L185" s="117">
        <v>0</v>
      </c>
      <c r="M185" s="16">
        <f>SUM(E185:L185)</f>
        <v>11</v>
      </c>
    </row>
    <row r="186" spans="1:13" ht="12">
      <c r="A186" s="17" t="s">
        <v>94</v>
      </c>
      <c r="E186" s="128">
        <f>E187</f>
        <v>43</v>
      </c>
      <c r="F186" s="128">
        <v>0</v>
      </c>
      <c r="G186" s="128">
        <f aca="true" t="shared" si="47" ref="G186:M186">G187</f>
        <v>0</v>
      </c>
      <c r="H186" s="128">
        <f t="shared" si="47"/>
        <v>2</v>
      </c>
      <c r="I186" s="128">
        <f t="shared" si="47"/>
        <v>8</v>
      </c>
      <c r="J186" s="128">
        <f t="shared" si="47"/>
        <v>1</v>
      </c>
      <c r="K186" s="128">
        <f t="shared" si="47"/>
        <v>0</v>
      </c>
      <c r="L186" s="128">
        <f t="shared" si="47"/>
        <v>0</v>
      </c>
      <c r="M186" s="19">
        <f t="shared" si="47"/>
        <v>54</v>
      </c>
    </row>
    <row r="187" spans="2:13" ht="12">
      <c r="B187" s="17" t="s">
        <v>94</v>
      </c>
      <c r="E187" s="123">
        <f>SUM(E188:E190)</f>
        <v>43</v>
      </c>
      <c r="F187" s="123">
        <v>0</v>
      </c>
      <c r="G187" s="123">
        <f aca="true" t="shared" si="48" ref="G187:M187">SUM(G188:G190)</f>
        <v>0</v>
      </c>
      <c r="H187" s="123">
        <f t="shared" si="48"/>
        <v>2</v>
      </c>
      <c r="I187" s="123">
        <f t="shared" si="48"/>
        <v>8</v>
      </c>
      <c r="J187" s="123">
        <f t="shared" si="48"/>
        <v>1</v>
      </c>
      <c r="K187" s="123">
        <f t="shared" si="48"/>
        <v>0</v>
      </c>
      <c r="L187" s="123">
        <f t="shared" si="48"/>
        <v>0</v>
      </c>
      <c r="M187" s="16">
        <f t="shared" si="48"/>
        <v>54</v>
      </c>
    </row>
    <row r="188" spans="3:13" ht="12">
      <c r="C188" s="60" t="s">
        <v>475</v>
      </c>
      <c r="D188" s="60" t="s">
        <v>655</v>
      </c>
      <c r="E188" s="117">
        <v>0</v>
      </c>
      <c r="F188" s="117"/>
      <c r="G188" s="117">
        <v>0</v>
      </c>
      <c r="H188" s="117">
        <v>2</v>
      </c>
      <c r="I188" s="117">
        <v>1</v>
      </c>
      <c r="J188" s="117">
        <v>0</v>
      </c>
      <c r="K188" s="117">
        <v>0</v>
      </c>
      <c r="L188" s="117">
        <v>0</v>
      </c>
      <c r="M188" s="16">
        <f>SUM(E188:L188)</f>
        <v>3</v>
      </c>
    </row>
    <row r="189" spans="3:13" ht="12">
      <c r="C189" s="60" t="s">
        <v>477</v>
      </c>
      <c r="D189" s="60" t="s">
        <v>654</v>
      </c>
      <c r="E189" s="117">
        <v>0</v>
      </c>
      <c r="F189" s="117"/>
      <c r="G189" s="117">
        <v>0</v>
      </c>
      <c r="H189" s="117">
        <v>0</v>
      </c>
      <c r="I189" s="117">
        <v>7</v>
      </c>
      <c r="J189" s="117">
        <v>1</v>
      </c>
      <c r="K189" s="117">
        <v>0</v>
      </c>
      <c r="L189" s="117">
        <v>0</v>
      </c>
      <c r="M189" s="16">
        <f>SUM(E189:L189)</f>
        <v>8</v>
      </c>
    </row>
    <row r="190" spans="3:13" ht="12">
      <c r="C190" s="60" t="s">
        <v>479</v>
      </c>
      <c r="D190" s="60" t="s">
        <v>656</v>
      </c>
      <c r="E190" s="117">
        <v>43</v>
      </c>
      <c r="F190" s="117"/>
      <c r="G190" s="117">
        <v>0</v>
      </c>
      <c r="H190" s="117">
        <v>0</v>
      </c>
      <c r="I190" s="117">
        <v>0</v>
      </c>
      <c r="J190" s="117">
        <v>0</v>
      </c>
      <c r="K190" s="117">
        <v>0</v>
      </c>
      <c r="L190" s="117">
        <v>0</v>
      </c>
      <c r="M190" s="16">
        <f>SUM(E190:L190)</f>
        <v>43</v>
      </c>
    </row>
    <row r="191" spans="1:13" ht="12">
      <c r="A191" s="62" t="s">
        <v>97</v>
      </c>
      <c r="E191" s="128">
        <f>SUM(E192:E193)</f>
        <v>773</v>
      </c>
      <c r="F191" s="128">
        <v>0</v>
      </c>
      <c r="G191" s="128">
        <f aca="true" t="shared" si="49" ref="G191:M191">SUM(G192:G193)</f>
        <v>104</v>
      </c>
      <c r="H191" s="128">
        <f t="shared" si="49"/>
        <v>206</v>
      </c>
      <c r="I191" s="128">
        <f t="shared" si="49"/>
        <v>184</v>
      </c>
      <c r="J191" s="128">
        <f t="shared" si="49"/>
        <v>6</v>
      </c>
      <c r="K191" s="128">
        <f t="shared" si="49"/>
        <v>22</v>
      </c>
      <c r="L191" s="128">
        <f t="shared" si="49"/>
        <v>4</v>
      </c>
      <c r="M191" s="19">
        <f t="shared" si="49"/>
        <v>1299</v>
      </c>
    </row>
    <row r="192" spans="3:13" ht="12">
      <c r="C192" s="17" t="s">
        <v>491</v>
      </c>
      <c r="D192" s="17" t="s">
        <v>98</v>
      </c>
      <c r="E192" s="123">
        <v>15</v>
      </c>
      <c r="F192" s="123">
        <v>0</v>
      </c>
      <c r="G192" s="123">
        <v>0</v>
      </c>
      <c r="H192" s="123">
        <v>0</v>
      </c>
      <c r="I192" s="123">
        <v>0</v>
      </c>
      <c r="J192" s="123">
        <v>0</v>
      </c>
      <c r="K192" s="117">
        <v>22</v>
      </c>
      <c r="L192" s="123">
        <v>0</v>
      </c>
      <c r="M192" s="16">
        <f>SUM(E192:L192)</f>
        <v>37</v>
      </c>
    </row>
    <row r="193" spans="3:13" ht="12">
      <c r="C193" s="17" t="s">
        <v>494</v>
      </c>
      <c r="D193" s="17" t="s">
        <v>99</v>
      </c>
      <c r="E193" s="117">
        <v>758</v>
      </c>
      <c r="F193" s="117"/>
      <c r="G193" s="117">
        <v>104</v>
      </c>
      <c r="H193" s="117">
        <v>206</v>
      </c>
      <c r="I193" s="117">
        <v>184</v>
      </c>
      <c r="J193" s="117">
        <v>6</v>
      </c>
      <c r="K193" s="117">
        <v>0</v>
      </c>
      <c r="L193" s="117">
        <v>4</v>
      </c>
      <c r="M193" s="16">
        <f>SUM(E193:L193)</f>
        <v>1262</v>
      </c>
    </row>
    <row r="194" ht="12">
      <c r="M194" s="16"/>
    </row>
    <row r="195" ht="12">
      <c r="M195" s="16"/>
    </row>
    <row r="197" ht="12">
      <c r="M197" s="16"/>
    </row>
  </sheetData>
  <printOptions/>
  <pageMargins left="0.5" right="0.5" top="0.5" bottom="0.6" header="0.5" footer="0.4"/>
  <pageSetup horizontalDpi="600" verticalDpi="600" orientation="portrait" r:id="rId1"/>
  <headerFooter alignWithMargins="0">
    <oddFooter>&amp;C&amp;"Times New Roman,Regular"&amp;9- &amp;P+10 -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96"/>
  <sheetViews>
    <sheetView showGridLines="0" workbookViewId="0" topLeftCell="A5">
      <pane ySplit="495" topLeftCell="BM1" activePane="bottomLeft" state="split"/>
      <selection pane="topLeft" activeCell="A5" sqref="A1:IV16384"/>
      <selection pane="bottomLeft" activeCell="A1" sqref="A1"/>
    </sheetView>
  </sheetViews>
  <sheetFormatPr defaultColWidth="9.140625" defaultRowHeight="12.75"/>
  <cols>
    <col min="1" max="1" width="4.28125" style="17" customWidth="1"/>
    <col min="2" max="2" width="22.421875" style="17" customWidth="1"/>
    <col min="3" max="3" width="7.140625" style="17" customWidth="1"/>
    <col min="4" max="4" width="33.140625" style="17" customWidth="1"/>
    <col min="5" max="8" width="7.57421875" style="17" customWidth="1"/>
    <col min="9" max="16384" width="9.140625" style="17" customWidth="1"/>
  </cols>
  <sheetData>
    <row r="1" spans="1:8" ht="12">
      <c r="A1" s="18" t="s">
        <v>36</v>
      </c>
      <c r="B1" s="18"/>
      <c r="C1" s="18"/>
      <c r="D1" s="18"/>
      <c r="E1" s="18"/>
      <c r="F1" s="18"/>
      <c r="G1" s="18"/>
      <c r="H1" s="18"/>
    </row>
    <row r="2" spans="1:8" ht="12">
      <c r="A2" s="18" t="s">
        <v>15</v>
      </c>
      <c r="B2" s="18"/>
      <c r="C2" s="18"/>
      <c r="D2" s="18"/>
      <c r="E2" s="18"/>
      <c r="F2" s="18"/>
      <c r="G2" s="18"/>
      <c r="H2" s="18"/>
    </row>
    <row r="3" spans="1:8" ht="12">
      <c r="A3" s="18" t="s">
        <v>607</v>
      </c>
      <c r="B3" s="18"/>
      <c r="C3" s="18"/>
      <c r="D3" s="18"/>
      <c r="E3" s="18"/>
      <c r="F3" s="18"/>
      <c r="G3" s="18"/>
      <c r="H3" s="18"/>
    </row>
    <row r="4" spans="1:8" ht="12">
      <c r="A4" s="18"/>
      <c r="B4" s="18"/>
      <c r="C4" s="18"/>
      <c r="D4" s="18"/>
      <c r="E4" s="18"/>
      <c r="F4" s="18"/>
      <c r="G4" s="18"/>
      <c r="H4" s="18"/>
    </row>
    <row r="5" spans="3:8" ht="12">
      <c r="C5" s="158" t="s">
        <v>670</v>
      </c>
      <c r="D5" s="157" t="s">
        <v>669</v>
      </c>
      <c r="E5" s="22" t="s">
        <v>7</v>
      </c>
      <c r="F5" s="22" t="s">
        <v>12</v>
      </c>
      <c r="G5" s="22" t="s">
        <v>8</v>
      </c>
      <c r="H5" s="22" t="s">
        <v>5</v>
      </c>
    </row>
    <row r="6" spans="1:9" ht="12">
      <c r="A6" s="17" t="s">
        <v>16</v>
      </c>
      <c r="E6" s="24">
        <f>E8+E28+E64+E69+E78+E89+E92</f>
        <v>534</v>
      </c>
      <c r="F6" s="24">
        <f>F8+F28+F64+F69+F78+F89+F92</f>
        <v>15</v>
      </c>
      <c r="G6" s="24">
        <f>G8+G28+G64+G69+G78+G89+G92</f>
        <v>53</v>
      </c>
      <c r="H6" s="24">
        <f>H8+H28+H64+H69+H78+H89+H92</f>
        <v>602</v>
      </c>
      <c r="I6" s="48"/>
    </row>
    <row r="7" spans="5:8" ht="12">
      <c r="E7" s="24"/>
      <c r="F7" s="24"/>
      <c r="G7" s="24"/>
      <c r="H7" s="24"/>
    </row>
    <row r="8" spans="1:8" ht="12">
      <c r="A8" s="17" t="s">
        <v>101</v>
      </c>
      <c r="E8" s="23">
        <f>SUM(E9:E27)</f>
        <v>98</v>
      </c>
      <c r="F8" s="23">
        <f>SUM(F9:F27)</f>
        <v>0</v>
      </c>
      <c r="G8" s="23">
        <f>SUM(G9:G27)</f>
        <v>0</v>
      </c>
      <c r="H8" s="23">
        <f>SUM(H9:H27)</f>
        <v>98</v>
      </c>
    </row>
    <row r="9" spans="2:8" ht="12">
      <c r="B9" s="17" t="s">
        <v>60</v>
      </c>
      <c r="C9" s="17" t="s">
        <v>110</v>
      </c>
      <c r="D9" s="17" t="s">
        <v>111</v>
      </c>
      <c r="E9" s="16">
        <v>2</v>
      </c>
      <c r="F9" s="16">
        <v>0</v>
      </c>
      <c r="G9" s="16">
        <v>0</v>
      </c>
      <c r="H9" s="16">
        <f aca="true" t="shared" si="0" ref="H9:H48">SUM(E9:G9)</f>
        <v>2</v>
      </c>
    </row>
    <row r="10" spans="3:8" ht="12">
      <c r="C10" s="60" t="s">
        <v>616</v>
      </c>
      <c r="D10" s="60" t="s">
        <v>617</v>
      </c>
      <c r="E10" s="16">
        <v>2</v>
      </c>
      <c r="F10" s="16">
        <v>0</v>
      </c>
      <c r="G10" s="16">
        <v>0</v>
      </c>
      <c r="H10" s="16">
        <f t="shared" si="0"/>
        <v>2</v>
      </c>
    </row>
    <row r="11" spans="2:8" ht="12">
      <c r="B11" s="17" t="s">
        <v>61</v>
      </c>
      <c r="C11" s="17" t="s">
        <v>117</v>
      </c>
      <c r="D11" s="17" t="s">
        <v>118</v>
      </c>
      <c r="E11" s="16">
        <v>8</v>
      </c>
      <c r="F11" s="16">
        <v>0</v>
      </c>
      <c r="G11" s="16">
        <v>0</v>
      </c>
      <c r="H11" s="16">
        <f t="shared" si="0"/>
        <v>8</v>
      </c>
    </row>
    <row r="12" spans="2:8" ht="13.5" customHeight="1">
      <c r="B12" s="17" t="s">
        <v>62</v>
      </c>
      <c r="C12" s="17" t="s">
        <v>119</v>
      </c>
      <c r="D12" s="17" t="s">
        <v>120</v>
      </c>
      <c r="E12" s="16">
        <v>3</v>
      </c>
      <c r="F12" s="16">
        <v>0</v>
      </c>
      <c r="G12" s="16">
        <v>0</v>
      </c>
      <c r="H12" s="16">
        <f t="shared" si="0"/>
        <v>3</v>
      </c>
    </row>
    <row r="13" spans="3:8" ht="13.5" customHeight="1">
      <c r="C13" s="65" t="s">
        <v>535</v>
      </c>
      <c r="D13" s="17" t="s">
        <v>593</v>
      </c>
      <c r="E13" s="16">
        <v>8</v>
      </c>
      <c r="F13" s="16">
        <v>0</v>
      </c>
      <c r="G13" s="16">
        <v>0</v>
      </c>
      <c r="H13" s="16">
        <f t="shared" si="0"/>
        <v>8</v>
      </c>
    </row>
    <row r="14" spans="2:8" ht="12">
      <c r="B14" s="17" t="s">
        <v>505</v>
      </c>
      <c r="C14" s="17" t="s">
        <v>148</v>
      </c>
      <c r="D14" s="17" t="s">
        <v>143</v>
      </c>
      <c r="E14" s="16">
        <v>16</v>
      </c>
      <c r="F14" s="16">
        <v>0</v>
      </c>
      <c r="G14" s="16">
        <v>0</v>
      </c>
      <c r="H14" s="16">
        <f t="shared" si="0"/>
        <v>16</v>
      </c>
    </row>
    <row r="15" spans="3:8" ht="12">
      <c r="C15" s="17" t="s">
        <v>149</v>
      </c>
      <c r="D15" s="17" t="s">
        <v>150</v>
      </c>
      <c r="E15" s="16">
        <v>2</v>
      </c>
      <c r="F15" s="16">
        <v>0</v>
      </c>
      <c r="G15" s="16">
        <v>0</v>
      </c>
      <c r="H15" s="16">
        <f t="shared" si="0"/>
        <v>2</v>
      </c>
    </row>
    <row r="16" spans="3:8" ht="12">
      <c r="C16" s="65" t="s">
        <v>151</v>
      </c>
      <c r="D16" s="61" t="s">
        <v>152</v>
      </c>
      <c r="E16" s="16">
        <v>1</v>
      </c>
      <c r="F16" s="16">
        <v>0</v>
      </c>
      <c r="G16" s="16">
        <v>0</v>
      </c>
      <c r="H16" s="16">
        <f t="shared" si="0"/>
        <v>1</v>
      </c>
    </row>
    <row r="17" spans="2:8" ht="12">
      <c r="B17" s="17" t="s">
        <v>506</v>
      </c>
      <c r="C17" s="60" t="s">
        <v>171</v>
      </c>
      <c r="D17" s="60" t="s">
        <v>172</v>
      </c>
      <c r="E17" s="16">
        <v>5</v>
      </c>
      <c r="F17" s="16">
        <v>0</v>
      </c>
      <c r="G17" s="16">
        <v>0</v>
      </c>
      <c r="H17" s="16">
        <f t="shared" si="0"/>
        <v>5</v>
      </c>
    </row>
    <row r="18" spans="3:9" ht="12">
      <c r="C18" s="60" t="s">
        <v>177</v>
      </c>
      <c r="D18" s="60" t="s">
        <v>657</v>
      </c>
      <c r="E18" s="16">
        <v>4</v>
      </c>
      <c r="F18" s="16">
        <v>0</v>
      </c>
      <c r="G18" s="16">
        <v>0</v>
      </c>
      <c r="H18" s="16">
        <f t="shared" si="0"/>
        <v>4</v>
      </c>
      <c r="I18" s="16"/>
    </row>
    <row r="19" spans="3:8" ht="12">
      <c r="C19" s="65" t="s">
        <v>179</v>
      </c>
      <c r="D19" s="61" t="s">
        <v>162</v>
      </c>
      <c r="E19" s="16">
        <v>11</v>
      </c>
      <c r="F19" s="16">
        <v>0</v>
      </c>
      <c r="G19" s="16">
        <v>0</v>
      </c>
      <c r="H19" s="16">
        <f>SUM(E19:G19)</f>
        <v>11</v>
      </c>
    </row>
    <row r="20" spans="3:8" ht="12">
      <c r="C20" s="17" t="s">
        <v>520</v>
      </c>
      <c r="D20" s="62" t="s">
        <v>525</v>
      </c>
      <c r="E20" s="16">
        <v>7</v>
      </c>
      <c r="F20" s="16">
        <v>0</v>
      </c>
      <c r="G20" s="16">
        <v>0</v>
      </c>
      <c r="H20" s="16">
        <f t="shared" si="0"/>
        <v>7</v>
      </c>
    </row>
    <row r="21" spans="3:8" ht="12">
      <c r="C21" s="65" t="s">
        <v>180</v>
      </c>
      <c r="D21" s="61" t="s">
        <v>541</v>
      </c>
      <c r="E21" s="16">
        <v>2</v>
      </c>
      <c r="F21" s="16">
        <v>0</v>
      </c>
      <c r="G21" s="16">
        <v>0</v>
      </c>
      <c r="H21" s="16">
        <f t="shared" si="0"/>
        <v>2</v>
      </c>
    </row>
    <row r="22" spans="3:8" ht="12">
      <c r="C22" s="65" t="s">
        <v>173</v>
      </c>
      <c r="D22" s="61" t="s">
        <v>174</v>
      </c>
      <c r="E22" s="16">
        <v>7</v>
      </c>
      <c r="F22" s="16">
        <v>0</v>
      </c>
      <c r="G22" s="16">
        <v>0</v>
      </c>
      <c r="H22" s="16">
        <f t="shared" si="0"/>
        <v>7</v>
      </c>
    </row>
    <row r="23" spans="3:8" ht="12">
      <c r="C23" s="17" t="s">
        <v>175</v>
      </c>
      <c r="D23" s="17" t="s">
        <v>526</v>
      </c>
      <c r="E23" s="16">
        <v>9</v>
      </c>
      <c r="F23" s="16">
        <v>0</v>
      </c>
      <c r="G23" s="16">
        <v>0</v>
      </c>
      <c r="H23" s="16">
        <f t="shared" si="0"/>
        <v>9</v>
      </c>
    </row>
    <row r="24" spans="2:8" ht="12">
      <c r="B24" s="17" t="s">
        <v>64</v>
      </c>
      <c r="C24" s="17" t="s">
        <v>191</v>
      </c>
      <c r="D24" s="17" t="s">
        <v>192</v>
      </c>
      <c r="E24" s="16">
        <v>3</v>
      </c>
      <c r="F24" s="16">
        <v>0</v>
      </c>
      <c r="G24" s="16">
        <v>0</v>
      </c>
      <c r="H24" s="16">
        <f t="shared" si="0"/>
        <v>3</v>
      </c>
    </row>
    <row r="25" spans="3:8" ht="12">
      <c r="C25" s="17" t="s">
        <v>193</v>
      </c>
      <c r="D25" s="17" t="s">
        <v>190</v>
      </c>
      <c r="E25" s="16">
        <v>3</v>
      </c>
      <c r="F25" s="16">
        <v>0</v>
      </c>
      <c r="G25" s="16">
        <v>0</v>
      </c>
      <c r="H25" s="16">
        <f t="shared" si="0"/>
        <v>3</v>
      </c>
    </row>
    <row r="26" spans="3:8" ht="12">
      <c r="C26" s="17" t="s">
        <v>194</v>
      </c>
      <c r="D26" s="17" t="s">
        <v>195</v>
      </c>
      <c r="E26" s="16">
        <v>4</v>
      </c>
      <c r="F26" s="16">
        <v>0</v>
      </c>
      <c r="G26" s="16">
        <v>0</v>
      </c>
      <c r="H26" s="16">
        <f t="shared" si="0"/>
        <v>4</v>
      </c>
    </row>
    <row r="27" spans="3:8" ht="12">
      <c r="C27" s="60" t="s">
        <v>618</v>
      </c>
      <c r="D27" s="60" t="s">
        <v>619</v>
      </c>
      <c r="E27" s="16">
        <v>1</v>
      </c>
      <c r="F27" s="16">
        <v>0</v>
      </c>
      <c r="G27" s="16">
        <v>0</v>
      </c>
      <c r="H27" s="16">
        <f>SUM(E27:G27)</f>
        <v>1</v>
      </c>
    </row>
    <row r="28" spans="1:8" ht="12">
      <c r="A28" s="17" t="s">
        <v>503</v>
      </c>
      <c r="E28" s="19">
        <f>SUM(E29:E63)</f>
        <v>200</v>
      </c>
      <c r="F28" s="19">
        <f>SUM(F29:F63)</f>
        <v>7</v>
      </c>
      <c r="G28" s="19">
        <f>SUM(G29:G63)</f>
        <v>34</v>
      </c>
      <c r="H28" s="19">
        <f t="shared" si="0"/>
        <v>241</v>
      </c>
    </row>
    <row r="29" spans="2:8" ht="12">
      <c r="B29" s="17" t="s">
        <v>66</v>
      </c>
      <c r="C29" s="17" t="s">
        <v>209</v>
      </c>
      <c r="D29" s="17" t="s">
        <v>210</v>
      </c>
      <c r="E29" s="16">
        <v>4</v>
      </c>
      <c r="F29" s="16">
        <v>0</v>
      </c>
      <c r="G29" s="16">
        <v>2</v>
      </c>
      <c r="H29" s="16">
        <f t="shared" si="0"/>
        <v>6</v>
      </c>
    </row>
    <row r="30" spans="3:8" ht="12">
      <c r="C30" s="63" t="s">
        <v>211</v>
      </c>
      <c r="D30" s="61" t="s">
        <v>212</v>
      </c>
      <c r="E30" s="16">
        <v>2</v>
      </c>
      <c r="F30" s="16">
        <v>0</v>
      </c>
      <c r="G30" s="16">
        <v>0</v>
      </c>
      <c r="H30" s="16">
        <f t="shared" si="0"/>
        <v>2</v>
      </c>
    </row>
    <row r="31" spans="3:8" ht="12">
      <c r="C31" s="63" t="s">
        <v>213</v>
      </c>
      <c r="D31" s="61" t="s">
        <v>214</v>
      </c>
      <c r="E31" s="16">
        <v>2</v>
      </c>
      <c r="F31" s="16">
        <v>0</v>
      </c>
      <c r="G31" s="16">
        <v>0</v>
      </c>
      <c r="H31" s="16">
        <f t="shared" si="0"/>
        <v>2</v>
      </c>
    </row>
    <row r="32" spans="3:8" ht="12">
      <c r="C32" s="60" t="s">
        <v>622</v>
      </c>
      <c r="D32" s="60" t="s">
        <v>658</v>
      </c>
      <c r="E32" s="16">
        <v>2</v>
      </c>
      <c r="F32" s="16">
        <v>0</v>
      </c>
      <c r="G32" s="16">
        <v>1</v>
      </c>
      <c r="H32" s="16">
        <f>SUM(E32:G32)</f>
        <v>3</v>
      </c>
    </row>
    <row r="33" spans="2:8" ht="12">
      <c r="B33" s="17" t="s">
        <v>67</v>
      </c>
      <c r="C33" s="17" t="s">
        <v>217</v>
      </c>
      <c r="D33" s="17" t="s">
        <v>218</v>
      </c>
      <c r="E33" s="16">
        <v>13</v>
      </c>
      <c r="F33" s="16">
        <v>0</v>
      </c>
      <c r="G33" s="16">
        <v>0</v>
      </c>
      <c r="H33" s="16">
        <f t="shared" si="0"/>
        <v>13</v>
      </c>
    </row>
    <row r="34" spans="2:8" ht="12">
      <c r="B34" s="17" t="s">
        <v>69</v>
      </c>
      <c r="C34" s="17" t="s">
        <v>237</v>
      </c>
      <c r="D34" s="17" t="s">
        <v>238</v>
      </c>
      <c r="E34" s="16">
        <v>10</v>
      </c>
      <c r="F34" s="16">
        <v>0</v>
      </c>
      <c r="G34" s="16">
        <v>0</v>
      </c>
      <c r="H34" s="16">
        <f t="shared" si="0"/>
        <v>10</v>
      </c>
    </row>
    <row r="35" spans="3:8" ht="12">
      <c r="C35" s="60" t="s">
        <v>239</v>
      </c>
      <c r="D35" s="60" t="s">
        <v>659</v>
      </c>
      <c r="E35" s="16">
        <v>3</v>
      </c>
      <c r="F35" s="16">
        <v>0</v>
      </c>
      <c r="G35" s="16">
        <v>0</v>
      </c>
      <c r="H35" s="16">
        <f>SUM(E35:G35)</f>
        <v>3</v>
      </c>
    </row>
    <row r="36" spans="3:8" ht="12">
      <c r="C36" s="17" t="s">
        <v>241</v>
      </c>
      <c r="D36" s="17" t="s">
        <v>242</v>
      </c>
      <c r="E36" s="16">
        <v>3</v>
      </c>
      <c r="F36" s="16">
        <v>0</v>
      </c>
      <c r="G36" s="16">
        <v>0</v>
      </c>
      <c r="H36" s="16">
        <f t="shared" si="0"/>
        <v>3</v>
      </c>
    </row>
    <row r="37" spans="3:8" ht="12">
      <c r="C37" s="65" t="s">
        <v>232</v>
      </c>
      <c r="D37" s="61" t="s">
        <v>233</v>
      </c>
      <c r="E37" s="16">
        <v>28</v>
      </c>
      <c r="F37" s="16">
        <v>0</v>
      </c>
      <c r="G37" s="16">
        <v>0</v>
      </c>
      <c r="H37" s="16">
        <f t="shared" si="0"/>
        <v>28</v>
      </c>
    </row>
    <row r="38" spans="2:8" ht="12">
      <c r="B38" s="17" t="s">
        <v>70</v>
      </c>
      <c r="C38" s="17" t="s">
        <v>245</v>
      </c>
      <c r="D38" s="17" t="s">
        <v>246</v>
      </c>
      <c r="E38" s="16">
        <v>0</v>
      </c>
      <c r="F38" s="16">
        <v>0</v>
      </c>
      <c r="G38" s="16">
        <v>14</v>
      </c>
      <c r="H38" s="16">
        <f t="shared" si="0"/>
        <v>14</v>
      </c>
    </row>
    <row r="39" spans="3:8" ht="12">
      <c r="C39" s="17" t="s">
        <v>254</v>
      </c>
      <c r="D39" s="17" t="s">
        <v>255</v>
      </c>
      <c r="E39" s="16">
        <v>8</v>
      </c>
      <c r="F39" s="16">
        <v>0</v>
      </c>
      <c r="G39" s="16">
        <v>0</v>
      </c>
      <c r="H39" s="16">
        <f t="shared" si="0"/>
        <v>8</v>
      </c>
    </row>
    <row r="40" spans="3:8" ht="12">
      <c r="C40" s="65" t="s">
        <v>249</v>
      </c>
      <c r="D40" s="61" t="s">
        <v>250</v>
      </c>
      <c r="E40" s="16">
        <v>2</v>
      </c>
      <c r="F40" s="16">
        <v>0</v>
      </c>
      <c r="G40" s="16">
        <v>0</v>
      </c>
      <c r="H40" s="16">
        <f t="shared" si="0"/>
        <v>2</v>
      </c>
    </row>
    <row r="41" spans="3:8" ht="12">
      <c r="C41" s="65" t="s">
        <v>251</v>
      </c>
      <c r="D41" s="61" t="s">
        <v>252</v>
      </c>
      <c r="E41" s="16">
        <v>2</v>
      </c>
      <c r="F41" s="16">
        <v>0</v>
      </c>
      <c r="G41" s="16">
        <v>0</v>
      </c>
      <c r="H41" s="16">
        <f t="shared" si="0"/>
        <v>2</v>
      </c>
    </row>
    <row r="42" spans="3:8" ht="12">
      <c r="C42" s="65" t="s">
        <v>253</v>
      </c>
      <c r="D42" s="61" t="s">
        <v>595</v>
      </c>
      <c r="E42" s="16">
        <v>0</v>
      </c>
      <c r="F42" s="16">
        <v>1</v>
      </c>
      <c r="G42" s="16">
        <v>0</v>
      </c>
      <c r="H42" s="16">
        <f t="shared" si="0"/>
        <v>1</v>
      </c>
    </row>
    <row r="43" spans="2:8" ht="12">
      <c r="B43" s="60" t="s">
        <v>660</v>
      </c>
      <c r="C43" s="17" t="s">
        <v>265</v>
      </c>
      <c r="D43" s="17" t="s">
        <v>266</v>
      </c>
      <c r="E43" s="16">
        <v>6</v>
      </c>
      <c r="F43" s="16">
        <v>0</v>
      </c>
      <c r="G43" s="16">
        <v>0</v>
      </c>
      <c r="H43" s="16">
        <f t="shared" si="0"/>
        <v>6</v>
      </c>
    </row>
    <row r="44" spans="2:8" ht="12">
      <c r="B44" s="17" t="s">
        <v>71</v>
      </c>
      <c r="C44" s="17" t="s">
        <v>275</v>
      </c>
      <c r="D44" s="17" t="s">
        <v>276</v>
      </c>
      <c r="E44" s="16">
        <v>7</v>
      </c>
      <c r="F44" s="16">
        <v>0</v>
      </c>
      <c r="G44" s="16">
        <v>0</v>
      </c>
      <c r="H44" s="16">
        <f t="shared" si="0"/>
        <v>7</v>
      </c>
    </row>
    <row r="45" spans="2:8" ht="12">
      <c r="B45" s="17" t="s">
        <v>72</v>
      </c>
      <c r="C45" s="17" t="s">
        <v>280</v>
      </c>
      <c r="D45" s="17" t="s">
        <v>281</v>
      </c>
      <c r="E45" s="16">
        <v>6</v>
      </c>
      <c r="F45" s="16">
        <v>0</v>
      </c>
      <c r="G45" s="16">
        <v>0</v>
      </c>
      <c r="H45" s="16">
        <f t="shared" si="0"/>
        <v>6</v>
      </c>
    </row>
    <row r="46" spans="2:8" ht="12">
      <c r="B46" s="17" t="s">
        <v>73</v>
      </c>
      <c r="C46" s="17" t="s">
        <v>285</v>
      </c>
      <c r="D46" s="17" t="s">
        <v>286</v>
      </c>
      <c r="E46" s="16">
        <v>16</v>
      </c>
      <c r="F46" s="16">
        <v>0</v>
      </c>
      <c r="G46" s="16">
        <v>0</v>
      </c>
      <c r="H46" s="16">
        <f t="shared" si="0"/>
        <v>16</v>
      </c>
    </row>
    <row r="47" spans="3:8" ht="12">
      <c r="C47" s="65" t="s">
        <v>290</v>
      </c>
      <c r="D47" s="61" t="s">
        <v>291</v>
      </c>
      <c r="E47" s="16">
        <v>1</v>
      </c>
      <c r="F47" s="16">
        <v>0</v>
      </c>
      <c r="G47" s="16">
        <v>0</v>
      </c>
      <c r="H47" s="16">
        <f t="shared" si="0"/>
        <v>1</v>
      </c>
    </row>
    <row r="48" spans="3:8" ht="12">
      <c r="C48" s="65" t="s">
        <v>283</v>
      </c>
      <c r="D48" s="17" t="s">
        <v>596</v>
      </c>
      <c r="E48" s="16">
        <v>0</v>
      </c>
      <c r="F48" s="16">
        <v>0</v>
      </c>
      <c r="G48" s="16">
        <v>3</v>
      </c>
      <c r="H48" s="16">
        <f t="shared" si="0"/>
        <v>3</v>
      </c>
    </row>
    <row r="49" spans="2:8" ht="12">
      <c r="B49" s="17" t="s">
        <v>76</v>
      </c>
      <c r="C49" s="17" t="s">
        <v>301</v>
      </c>
      <c r="D49" s="17" t="s">
        <v>302</v>
      </c>
      <c r="E49" s="16">
        <v>3</v>
      </c>
      <c r="F49" s="16">
        <v>0</v>
      </c>
      <c r="G49" s="16">
        <v>0</v>
      </c>
      <c r="H49" s="16">
        <f aca="true" t="shared" si="1" ref="H49:H77">SUM(E49:G49)</f>
        <v>3</v>
      </c>
    </row>
    <row r="50" spans="3:8" ht="12">
      <c r="C50" s="17" t="s">
        <v>305</v>
      </c>
      <c r="D50" s="17" t="s">
        <v>306</v>
      </c>
      <c r="E50" s="16">
        <v>1</v>
      </c>
      <c r="F50" s="16">
        <v>0</v>
      </c>
      <c r="G50" s="16">
        <v>0</v>
      </c>
      <c r="H50" s="16">
        <f t="shared" si="1"/>
        <v>1</v>
      </c>
    </row>
    <row r="51" spans="3:8" ht="12">
      <c r="C51" s="65" t="s">
        <v>307</v>
      </c>
      <c r="D51" s="61" t="s">
        <v>308</v>
      </c>
      <c r="E51" s="16">
        <v>4</v>
      </c>
      <c r="F51" s="16">
        <v>0</v>
      </c>
      <c r="G51" s="16">
        <v>0</v>
      </c>
      <c r="H51" s="16">
        <f t="shared" si="1"/>
        <v>4</v>
      </c>
    </row>
    <row r="52" spans="2:8" ht="12">
      <c r="B52" s="17" t="s">
        <v>77</v>
      </c>
      <c r="C52" s="17" t="s">
        <v>315</v>
      </c>
      <c r="D52" s="17" t="s">
        <v>316</v>
      </c>
      <c r="E52" s="16">
        <v>3</v>
      </c>
      <c r="F52" s="16">
        <v>0</v>
      </c>
      <c r="G52" s="16">
        <v>0</v>
      </c>
      <c r="H52" s="16">
        <f t="shared" si="1"/>
        <v>3</v>
      </c>
    </row>
    <row r="53" spans="3:8" ht="12">
      <c r="C53" s="65" t="s">
        <v>317</v>
      </c>
      <c r="D53" s="61" t="s">
        <v>318</v>
      </c>
      <c r="E53" s="16">
        <v>4</v>
      </c>
      <c r="F53" s="16">
        <v>0</v>
      </c>
      <c r="G53" s="16">
        <v>0</v>
      </c>
      <c r="H53" s="16">
        <f t="shared" si="1"/>
        <v>4</v>
      </c>
    </row>
    <row r="54" spans="3:8" ht="12">
      <c r="C54" s="65" t="s">
        <v>319</v>
      </c>
      <c r="D54" s="61" t="s">
        <v>598</v>
      </c>
      <c r="E54" s="16">
        <v>2</v>
      </c>
      <c r="F54" s="16">
        <v>0</v>
      </c>
      <c r="G54" s="16">
        <v>0</v>
      </c>
      <c r="H54" s="16">
        <f t="shared" si="1"/>
        <v>2</v>
      </c>
    </row>
    <row r="55" spans="3:8" ht="12">
      <c r="C55" s="65" t="s">
        <v>321</v>
      </c>
      <c r="D55" s="61" t="s">
        <v>322</v>
      </c>
      <c r="E55" s="16">
        <v>4</v>
      </c>
      <c r="F55" s="16">
        <v>0</v>
      </c>
      <c r="G55" s="16">
        <v>0</v>
      </c>
      <c r="H55" s="16">
        <f t="shared" si="1"/>
        <v>4</v>
      </c>
    </row>
    <row r="56" spans="3:8" ht="12">
      <c r="C56" s="65" t="s">
        <v>323</v>
      </c>
      <c r="D56" s="61" t="s">
        <v>324</v>
      </c>
      <c r="E56" s="16">
        <v>0</v>
      </c>
      <c r="F56" s="16">
        <v>6</v>
      </c>
      <c r="G56" s="16">
        <v>5</v>
      </c>
      <c r="H56" s="16">
        <f t="shared" si="1"/>
        <v>11</v>
      </c>
    </row>
    <row r="57" spans="3:8" ht="12">
      <c r="C57" s="65" t="s">
        <v>311</v>
      </c>
      <c r="D57" s="61" t="s">
        <v>312</v>
      </c>
      <c r="E57" s="16">
        <v>10</v>
      </c>
      <c r="F57" s="16">
        <v>0</v>
      </c>
      <c r="G57" s="16">
        <v>0</v>
      </c>
      <c r="H57" s="16">
        <f t="shared" si="1"/>
        <v>10</v>
      </c>
    </row>
    <row r="58" spans="2:8" ht="12">
      <c r="B58" s="17" t="s">
        <v>78</v>
      </c>
      <c r="C58" s="17" t="s">
        <v>327</v>
      </c>
      <c r="D58" s="17" t="s">
        <v>328</v>
      </c>
      <c r="E58" s="16">
        <v>23</v>
      </c>
      <c r="F58" s="16">
        <v>0</v>
      </c>
      <c r="G58" s="16">
        <v>0</v>
      </c>
      <c r="H58" s="16">
        <f t="shared" si="1"/>
        <v>23</v>
      </c>
    </row>
    <row r="59" spans="2:8" ht="12">
      <c r="B59" s="17" t="s">
        <v>79</v>
      </c>
      <c r="C59" s="17" t="s">
        <v>331</v>
      </c>
      <c r="D59" s="17" t="s">
        <v>332</v>
      </c>
      <c r="E59" s="16">
        <v>4</v>
      </c>
      <c r="F59" s="16">
        <v>0</v>
      </c>
      <c r="G59" s="16">
        <v>0</v>
      </c>
      <c r="H59" s="16">
        <f t="shared" si="1"/>
        <v>4</v>
      </c>
    </row>
    <row r="60" spans="3:8" ht="24">
      <c r="C60" s="65" t="s">
        <v>333</v>
      </c>
      <c r="D60" s="61" t="s">
        <v>334</v>
      </c>
      <c r="E60" s="16">
        <v>3</v>
      </c>
      <c r="F60" s="16">
        <v>0</v>
      </c>
      <c r="G60" s="16">
        <v>0</v>
      </c>
      <c r="H60" s="16">
        <f t="shared" si="1"/>
        <v>3</v>
      </c>
    </row>
    <row r="61" spans="3:8" ht="12">
      <c r="C61" s="65" t="s">
        <v>335</v>
      </c>
      <c r="D61" s="61" t="s">
        <v>330</v>
      </c>
      <c r="E61" s="16">
        <v>3</v>
      </c>
      <c r="F61" s="16">
        <v>0</v>
      </c>
      <c r="G61" s="16">
        <v>0</v>
      </c>
      <c r="H61" s="16">
        <f t="shared" si="1"/>
        <v>3</v>
      </c>
    </row>
    <row r="62" spans="2:8" ht="12">
      <c r="B62" s="17" t="s">
        <v>507</v>
      </c>
      <c r="C62" s="17" t="s">
        <v>337</v>
      </c>
      <c r="D62" s="17" t="s">
        <v>338</v>
      </c>
      <c r="E62" s="16">
        <v>21</v>
      </c>
      <c r="F62" s="16">
        <v>0</v>
      </c>
      <c r="G62" s="16">
        <v>0</v>
      </c>
      <c r="H62" s="16">
        <f t="shared" si="1"/>
        <v>21</v>
      </c>
    </row>
    <row r="63" spans="3:8" ht="12">
      <c r="C63" s="65" t="s">
        <v>627</v>
      </c>
      <c r="D63" s="61" t="s">
        <v>628</v>
      </c>
      <c r="E63" s="16">
        <v>0</v>
      </c>
      <c r="F63" s="16">
        <v>0</v>
      </c>
      <c r="G63" s="16">
        <v>9</v>
      </c>
      <c r="H63" s="16">
        <f t="shared" si="1"/>
        <v>9</v>
      </c>
    </row>
    <row r="64" spans="1:8" ht="12">
      <c r="A64" s="17" t="s">
        <v>81</v>
      </c>
      <c r="E64" s="19">
        <f>SUM(E65:E68)</f>
        <v>54</v>
      </c>
      <c r="F64" s="19">
        <f>SUM(F65:F68)</f>
        <v>0</v>
      </c>
      <c r="G64" s="19">
        <f>SUM(G65:G68)</f>
        <v>0</v>
      </c>
      <c r="H64" s="19">
        <f t="shared" si="1"/>
        <v>54</v>
      </c>
    </row>
    <row r="65" spans="2:8" ht="12">
      <c r="B65" s="17" t="s">
        <v>82</v>
      </c>
      <c r="C65" s="17" t="s">
        <v>347</v>
      </c>
      <c r="D65" s="17" t="s">
        <v>348</v>
      </c>
      <c r="E65" s="16">
        <v>7</v>
      </c>
      <c r="F65" s="16">
        <v>0</v>
      </c>
      <c r="G65" s="16">
        <v>0</v>
      </c>
      <c r="H65" s="16">
        <f t="shared" si="1"/>
        <v>7</v>
      </c>
    </row>
    <row r="66" spans="3:8" ht="12">
      <c r="C66" s="65" t="s">
        <v>343</v>
      </c>
      <c r="D66" s="61" t="s">
        <v>344</v>
      </c>
      <c r="E66" s="16">
        <v>1</v>
      </c>
      <c r="F66" s="16">
        <v>0</v>
      </c>
      <c r="G66" s="16">
        <v>0</v>
      </c>
      <c r="H66" s="16">
        <f t="shared" si="1"/>
        <v>1</v>
      </c>
    </row>
    <row r="67" spans="3:8" ht="12">
      <c r="C67" s="65" t="s">
        <v>345</v>
      </c>
      <c r="D67" s="61" t="s">
        <v>346</v>
      </c>
      <c r="E67" s="16">
        <v>23</v>
      </c>
      <c r="F67" s="16">
        <v>0</v>
      </c>
      <c r="G67" s="16">
        <v>0</v>
      </c>
      <c r="H67" s="16">
        <f t="shared" si="1"/>
        <v>23</v>
      </c>
    </row>
    <row r="68" spans="2:8" ht="12">
      <c r="B68" s="17" t="s">
        <v>83</v>
      </c>
      <c r="C68" s="17" t="s">
        <v>355</v>
      </c>
      <c r="D68" s="17" t="s">
        <v>356</v>
      </c>
      <c r="E68" s="16">
        <v>23</v>
      </c>
      <c r="F68" s="16">
        <v>0</v>
      </c>
      <c r="G68" s="16">
        <v>0</v>
      </c>
      <c r="H68" s="16">
        <f t="shared" si="1"/>
        <v>23</v>
      </c>
    </row>
    <row r="69" spans="1:8" ht="12">
      <c r="A69" s="17" t="s">
        <v>85</v>
      </c>
      <c r="E69" s="19">
        <f>SUM(E70:E77)</f>
        <v>46</v>
      </c>
      <c r="F69" s="19">
        <f>SUM(F70:F77)</f>
        <v>4</v>
      </c>
      <c r="G69" s="19">
        <f>SUM(G70:G77)</f>
        <v>19</v>
      </c>
      <c r="H69" s="19">
        <f>SUM(H70:H77)</f>
        <v>69</v>
      </c>
    </row>
    <row r="70" spans="2:8" ht="12">
      <c r="B70" s="17" t="s">
        <v>86</v>
      </c>
      <c r="C70" s="17" t="s">
        <v>385</v>
      </c>
      <c r="D70" s="17" t="s">
        <v>386</v>
      </c>
      <c r="E70" s="16">
        <v>0</v>
      </c>
      <c r="F70" s="16">
        <v>0</v>
      </c>
      <c r="G70" s="16">
        <v>4</v>
      </c>
      <c r="H70" s="16">
        <f t="shared" si="1"/>
        <v>4</v>
      </c>
    </row>
    <row r="71" spans="3:8" ht="12">
      <c r="C71" s="17" t="s">
        <v>395</v>
      </c>
      <c r="D71" s="17" t="s">
        <v>386</v>
      </c>
      <c r="E71" s="16">
        <v>7</v>
      </c>
      <c r="F71" s="16">
        <v>0</v>
      </c>
      <c r="G71" s="16">
        <v>0</v>
      </c>
      <c r="H71" s="16">
        <f t="shared" si="1"/>
        <v>7</v>
      </c>
    </row>
    <row r="72" spans="3:8" ht="12">
      <c r="C72" s="17" t="s">
        <v>396</v>
      </c>
      <c r="D72" s="17" t="s">
        <v>397</v>
      </c>
      <c r="E72" s="16">
        <v>10</v>
      </c>
      <c r="F72" s="16">
        <v>0</v>
      </c>
      <c r="G72" s="16">
        <v>0</v>
      </c>
      <c r="H72" s="16">
        <f t="shared" si="1"/>
        <v>10</v>
      </c>
    </row>
    <row r="73" spans="3:8" ht="12">
      <c r="C73" s="65" t="s">
        <v>381</v>
      </c>
      <c r="D73" s="61" t="s">
        <v>382</v>
      </c>
      <c r="E73" s="16">
        <v>1</v>
      </c>
      <c r="F73" s="16">
        <v>0</v>
      </c>
      <c r="G73" s="16">
        <v>0</v>
      </c>
      <c r="H73" s="16">
        <f t="shared" si="1"/>
        <v>1</v>
      </c>
    </row>
    <row r="74" spans="2:8" ht="12">
      <c r="B74" s="17" t="s">
        <v>87</v>
      </c>
      <c r="C74" s="65" t="s">
        <v>399</v>
      </c>
      <c r="D74" s="61" t="s">
        <v>662</v>
      </c>
      <c r="E74" s="16">
        <v>0</v>
      </c>
      <c r="F74" s="16">
        <v>2</v>
      </c>
      <c r="G74" s="16">
        <v>0</v>
      </c>
      <c r="H74" s="16">
        <f t="shared" si="1"/>
        <v>2</v>
      </c>
    </row>
    <row r="75" spans="3:8" ht="12">
      <c r="C75" s="17" t="s">
        <v>401</v>
      </c>
      <c r="D75" s="17" t="s">
        <v>402</v>
      </c>
      <c r="E75" s="16">
        <v>19</v>
      </c>
      <c r="F75" s="16">
        <v>0</v>
      </c>
      <c r="G75" s="16">
        <v>13</v>
      </c>
      <c r="H75" s="16">
        <f t="shared" si="1"/>
        <v>32</v>
      </c>
    </row>
    <row r="76" spans="2:8" ht="12">
      <c r="B76" s="17" t="s">
        <v>88</v>
      </c>
      <c r="C76" s="17" t="s">
        <v>403</v>
      </c>
      <c r="D76" s="17" t="s">
        <v>404</v>
      </c>
      <c r="E76" s="16">
        <v>9</v>
      </c>
      <c r="F76" s="16">
        <v>0</v>
      </c>
      <c r="G76" s="16">
        <v>2</v>
      </c>
      <c r="H76" s="16">
        <f t="shared" si="1"/>
        <v>11</v>
      </c>
    </row>
    <row r="77" spans="3:8" ht="12">
      <c r="C77" s="65" t="s">
        <v>581</v>
      </c>
      <c r="D77" s="17" t="s">
        <v>661</v>
      </c>
      <c r="E77" s="16">
        <v>0</v>
      </c>
      <c r="F77" s="16">
        <v>2</v>
      </c>
      <c r="G77" s="16">
        <v>0</v>
      </c>
      <c r="H77" s="16">
        <f t="shared" si="1"/>
        <v>2</v>
      </c>
    </row>
    <row r="78" spans="1:8" ht="12">
      <c r="A78" s="17" t="s">
        <v>89</v>
      </c>
      <c r="E78" s="19">
        <f>SUM(E79:E88)</f>
        <v>39</v>
      </c>
      <c r="F78" s="19">
        <f>SUM(F79:F88)</f>
        <v>0</v>
      </c>
      <c r="G78" s="19">
        <f>SUM(G79:G88)</f>
        <v>0</v>
      </c>
      <c r="H78" s="19">
        <f>SUM(H79:H88)</f>
        <v>39</v>
      </c>
    </row>
    <row r="79" spans="2:8" ht="12">
      <c r="B79" s="17" t="s">
        <v>90</v>
      </c>
      <c r="C79" s="17" t="s">
        <v>411</v>
      </c>
      <c r="D79" s="17" t="s">
        <v>412</v>
      </c>
      <c r="E79" s="16">
        <v>1</v>
      </c>
      <c r="F79" s="16">
        <v>0</v>
      </c>
      <c r="G79" s="16">
        <v>0</v>
      </c>
      <c r="H79" s="16">
        <f aca="true" t="shared" si="2" ref="H79:H88">SUM(E79:G79)</f>
        <v>1</v>
      </c>
    </row>
    <row r="80" spans="2:8" ht="12">
      <c r="B80" s="17" t="s">
        <v>91</v>
      </c>
      <c r="C80" s="64" t="s">
        <v>424</v>
      </c>
      <c r="D80" s="61" t="s">
        <v>425</v>
      </c>
      <c r="E80" s="16">
        <v>3</v>
      </c>
      <c r="F80" s="16">
        <v>0</v>
      </c>
      <c r="G80" s="16">
        <v>0</v>
      </c>
      <c r="H80" s="16">
        <f t="shared" si="2"/>
        <v>3</v>
      </c>
    </row>
    <row r="81" spans="3:8" ht="12">
      <c r="C81" s="93" t="s">
        <v>426</v>
      </c>
      <c r="D81" s="61" t="s">
        <v>597</v>
      </c>
      <c r="E81" s="16">
        <v>4</v>
      </c>
      <c r="F81" s="16">
        <v>0</v>
      </c>
      <c r="G81" s="16">
        <v>0</v>
      </c>
      <c r="H81" s="16">
        <f t="shared" si="2"/>
        <v>4</v>
      </c>
    </row>
    <row r="82" spans="2:8" ht="12">
      <c r="B82" s="17" t="s">
        <v>92</v>
      </c>
      <c r="C82" s="17" t="s">
        <v>430</v>
      </c>
      <c r="D82" s="17" t="s">
        <v>663</v>
      </c>
      <c r="E82" s="16">
        <v>2</v>
      </c>
      <c r="F82" s="16">
        <v>0</v>
      </c>
      <c r="G82" s="16">
        <v>0</v>
      </c>
      <c r="H82" s="16">
        <f t="shared" si="2"/>
        <v>2</v>
      </c>
    </row>
    <row r="83" spans="3:8" ht="12">
      <c r="C83" s="17" t="s">
        <v>434</v>
      </c>
      <c r="D83" s="17" t="s">
        <v>435</v>
      </c>
      <c r="E83" s="16">
        <v>11</v>
      </c>
      <c r="F83" s="16">
        <v>0</v>
      </c>
      <c r="G83" s="16">
        <v>0</v>
      </c>
      <c r="H83" s="16">
        <f t="shared" si="2"/>
        <v>11</v>
      </c>
    </row>
    <row r="84" spans="3:8" ht="12">
      <c r="C84" s="65" t="s">
        <v>436</v>
      </c>
      <c r="D84" s="61" t="s">
        <v>437</v>
      </c>
      <c r="E84" s="16">
        <v>1</v>
      </c>
      <c r="F84" s="16">
        <v>0</v>
      </c>
      <c r="G84" s="16">
        <v>0</v>
      </c>
      <c r="H84" s="16">
        <f t="shared" si="2"/>
        <v>1</v>
      </c>
    </row>
    <row r="85" spans="3:8" ht="12">
      <c r="C85" s="17" t="s">
        <v>438</v>
      </c>
      <c r="D85" s="62" t="s">
        <v>439</v>
      </c>
      <c r="E85" s="16">
        <v>3</v>
      </c>
      <c r="F85" s="16">
        <v>0</v>
      </c>
      <c r="G85" s="16">
        <v>0</v>
      </c>
      <c r="H85" s="16">
        <f t="shared" si="2"/>
        <v>3</v>
      </c>
    </row>
    <row r="86" spans="3:8" ht="12">
      <c r="C86" s="65" t="s">
        <v>582</v>
      </c>
      <c r="D86" s="61" t="s">
        <v>583</v>
      </c>
      <c r="E86" s="16">
        <v>3</v>
      </c>
      <c r="F86" s="16">
        <v>0</v>
      </c>
      <c r="G86" s="16">
        <v>0</v>
      </c>
      <c r="H86" s="16">
        <f t="shared" si="2"/>
        <v>3</v>
      </c>
    </row>
    <row r="87" spans="2:8" ht="12">
      <c r="B87" s="17" t="s">
        <v>93</v>
      </c>
      <c r="C87" s="17" t="s">
        <v>466</v>
      </c>
      <c r="D87" s="17" t="s">
        <v>467</v>
      </c>
      <c r="E87" s="16">
        <v>8</v>
      </c>
      <c r="F87" s="16">
        <v>0</v>
      </c>
      <c r="G87" s="16">
        <v>0</v>
      </c>
      <c r="H87" s="16">
        <f t="shared" si="2"/>
        <v>8</v>
      </c>
    </row>
    <row r="88" spans="3:8" ht="12">
      <c r="C88" s="65" t="s">
        <v>464</v>
      </c>
      <c r="D88" s="61" t="s">
        <v>465</v>
      </c>
      <c r="E88" s="16">
        <v>3</v>
      </c>
      <c r="F88" s="16">
        <v>0</v>
      </c>
      <c r="G88" s="16">
        <v>0</v>
      </c>
      <c r="H88" s="16">
        <f t="shared" si="2"/>
        <v>3</v>
      </c>
    </row>
    <row r="89" spans="1:8" ht="12">
      <c r="A89" s="17" t="s">
        <v>94</v>
      </c>
      <c r="E89" s="19">
        <f>SUM(E90:E91)</f>
        <v>10</v>
      </c>
      <c r="F89" s="19">
        <f>SUM(F90:F91)</f>
        <v>0</v>
      </c>
      <c r="G89" s="19">
        <f>SUM(G90:G91)</f>
        <v>0</v>
      </c>
      <c r="H89" s="19">
        <f>SUM(H90:H91)</f>
        <v>10</v>
      </c>
    </row>
    <row r="90" spans="2:8" ht="12">
      <c r="B90" s="17" t="s">
        <v>94</v>
      </c>
      <c r="C90" s="17" t="s">
        <v>481</v>
      </c>
      <c r="D90" s="17" t="s">
        <v>482</v>
      </c>
      <c r="E90" s="16">
        <v>8</v>
      </c>
      <c r="F90" s="16">
        <v>0</v>
      </c>
      <c r="G90" s="16">
        <v>0</v>
      </c>
      <c r="H90" s="16">
        <f>SUM(E90:G90)</f>
        <v>8</v>
      </c>
    </row>
    <row r="91" spans="3:8" ht="12">
      <c r="C91" s="65" t="s">
        <v>483</v>
      </c>
      <c r="D91" s="61" t="s">
        <v>484</v>
      </c>
      <c r="E91" s="16">
        <v>2</v>
      </c>
      <c r="F91" s="16">
        <v>0</v>
      </c>
      <c r="G91" s="16">
        <v>0</v>
      </c>
      <c r="H91" s="16">
        <f>SUM(E91:G91)</f>
        <v>2</v>
      </c>
    </row>
    <row r="92" spans="1:8" ht="12">
      <c r="A92" s="62" t="s">
        <v>97</v>
      </c>
      <c r="E92" s="19">
        <f>SUM(E93:E96)</f>
        <v>87</v>
      </c>
      <c r="F92" s="19">
        <f>SUM(F93:F96)</f>
        <v>4</v>
      </c>
      <c r="G92" s="19">
        <f>SUM(G93:G96)</f>
        <v>0</v>
      </c>
      <c r="H92" s="19">
        <f>SUM(H93:H96)</f>
        <v>91</v>
      </c>
    </row>
    <row r="93" spans="2:8" ht="12">
      <c r="B93" s="17" t="s">
        <v>508</v>
      </c>
      <c r="C93" s="17" t="s">
        <v>492</v>
      </c>
      <c r="D93" s="17" t="s">
        <v>493</v>
      </c>
      <c r="E93" s="16">
        <v>87</v>
      </c>
      <c r="F93" s="16">
        <v>0</v>
      </c>
      <c r="G93" s="16">
        <v>0</v>
      </c>
      <c r="H93" s="16">
        <f>SUM(E93:G93)</f>
        <v>87</v>
      </c>
    </row>
    <row r="94" spans="2:8" ht="12">
      <c r="B94" s="17" t="s">
        <v>64</v>
      </c>
      <c r="C94" s="17" t="s">
        <v>488</v>
      </c>
      <c r="D94" s="61" t="s">
        <v>594</v>
      </c>
      <c r="E94" s="16">
        <v>0</v>
      </c>
      <c r="F94" s="16">
        <v>2</v>
      </c>
      <c r="G94" s="16">
        <v>0</v>
      </c>
      <c r="H94" s="16">
        <f>SUM(E94:G94)</f>
        <v>2</v>
      </c>
    </row>
    <row r="95" spans="3:8" ht="12">
      <c r="C95" s="17" t="s">
        <v>489</v>
      </c>
      <c r="D95" s="61" t="s">
        <v>620</v>
      </c>
      <c r="E95" s="16">
        <v>0</v>
      </c>
      <c r="F95" s="16">
        <v>1</v>
      </c>
      <c r="G95" s="16">
        <v>0</v>
      </c>
      <c r="H95" s="16">
        <f>SUM(E95:G95)</f>
        <v>1</v>
      </c>
    </row>
    <row r="96" spans="2:8" ht="12">
      <c r="B96" s="17" t="s">
        <v>88</v>
      </c>
      <c r="C96" s="65" t="s">
        <v>490</v>
      </c>
      <c r="D96" s="17" t="s">
        <v>640</v>
      </c>
      <c r="E96" s="16">
        <v>0</v>
      </c>
      <c r="F96" s="16">
        <v>1</v>
      </c>
      <c r="G96" s="16">
        <v>0</v>
      </c>
      <c r="H96" s="16">
        <f>SUM(E96:G96)</f>
        <v>1</v>
      </c>
    </row>
  </sheetData>
  <printOptions horizontalCentered="1"/>
  <pageMargins left="0.5" right="0.5" top="0.5" bottom="0.6" header="0.5" footer="0.4"/>
  <pageSetup horizontalDpi="600" verticalDpi="600" orientation="portrait" r:id="rId2"/>
  <headerFooter alignWithMargins="0">
    <oddFooter>&amp;C&amp;"Times New Roman,Regular"&amp;9- &amp;P+14 -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H24"/>
  <sheetViews>
    <sheetView showGridLines="0" workbookViewId="0" topLeftCell="A1">
      <selection activeCell="A1" sqref="A1"/>
    </sheetView>
  </sheetViews>
  <sheetFormatPr defaultColWidth="4.140625" defaultRowHeight="12.75"/>
  <cols>
    <col min="1" max="1" width="2.140625" style="26" customWidth="1"/>
    <col min="2" max="2" width="15.00390625" style="26" customWidth="1"/>
    <col min="3" max="8" width="10.00390625" style="26" customWidth="1"/>
    <col min="9" max="9" width="5.421875" style="26" customWidth="1"/>
    <col min="10" max="250" width="4.140625" style="26" customWidth="1"/>
    <col min="251" max="16384" width="4.140625" style="26" customWidth="1"/>
  </cols>
  <sheetData>
    <row r="1" spans="1:8" ht="12">
      <c r="A1" s="25" t="s">
        <v>38</v>
      </c>
      <c r="B1" s="25"/>
      <c r="C1" s="25"/>
      <c r="D1" s="25"/>
      <c r="E1" s="25"/>
      <c r="F1" s="25"/>
      <c r="G1" s="25"/>
      <c r="H1" s="25"/>
    </row>
    <row r="2" spans="1:8" ht="12">
      <c r="A2" s="25"/>
      <c r="B2" s="25"/>
      <c r="C2" s="25"/>
      <c r="D2" s="25"/>
      <c r="E2" s="25"/>
      <c r="F2" s="25"/>
      <c r="G2" s="25"/>
      <c r="H2" s="25"/>
    </row>
    <row r="3" spans="1:8" ht="12">
      <c r="A3" s="25" t="s">
        <v>15</v>
      </c>
      <c r="B3" s="25"/>
      <c r="C3" s="25"/>
      <c r="D3" s="25"/>
      <c r="E3" s="25"/>
      <c r="F3" s="25"/>
      <c r="G3" s="25"/>
      <c r="H3" s="25"/>
    </row>
    <row r="5" spans="1:8" ht="12.75" customHeight="1">
      <c r="A5" s="27" t="s">
        <v>509</v>
      </c>
      <c r="B5" s="25"/>
      <c r="C5" s="25"/>
      <c r="D5" s="25"/>
      <c r="E5" s="25"/>
      <c r="F5" s="25"/>
      <c r="G5" s="25"/>
      <c r="H5" s="25"/>
    </row>
    <row r="6" spans="1:8" ht="12.75" customHeight="1">
      <c r="A6" s="27" t="s">
        <v>606</v>
      </c>
      <c r="B6" s="25"/>
      <c r="C6" s="25"/>
      <c r="D6" s="25"/>
      <c r="E6" s="25"/>
      <c r="F6" s="25"/>
      <c r="G6" s="25"/>
      <c r="H6" s="25"/>
    </row>
    <row r="7" spans="3:7" ht="48.75" customHeight="1">
      <c r="C7" s="28" t="s">
        <v>502</v>
      </c>
      <c r="D7" s="29" t="s">
        <v>510</v>
      </c>
      <c r="E7" s="29" t="s">
        <v>511</v>
      </c>
      <c r="F7" s="29" t="s">
        <v>95</v>
      </c>
      <c r="G7" s="29" t="s">
        <v>512</v>
      </c>
    </row>
    <row r="8" spans="3:7" ht="9.75" customHeight="1">
      <c r="C8" s="28" t="s">
        <v>500</v>
      </c>
      <c r="D8" s="29" t="s">
        <v>513</v>
      </c>
      <c r="E8" s="29" t="s">
        <v>513</v>
      </c>
      <c r="F8" s="29" t="s">
        <v>513</v>
      </c>
      <c r="G8" s="29" t="s">
        <v>513</v>
      </c>
    </row>
    <row r="9" spans="1:8" ht="9.75" customHeight="1">
      <c r="A9" s="30"/>
      <c r="C9" s="31" t="s">
        <v>514</v>
      </c>
      <c r="D9" s="32" t="s">
        <v>515</v>
      </c>
      <c r="E9" s="32" t="s">
        <v>515</v>
      </c>
      <c r="F9" s="32" t="s">
        <v>516</v>
      </c>
      <c r="G9" s="32" t="s">
        <v>516</v>
      </c>
      <c r="H9" s="32" t="s">
        <v>5</v>
      </c>
    </row>
    <row r="10" spans="1:8" ht="9.75" customHeight="1">
      <c r="A10" s="30"/>
      <c r="C10" s="31"/>
      <c r="D10" s="32"/>
      <c r="E10" s="32"/>
      <c r="F10" s="32"/>
      <c r="G10" s="32"/>
      <c r="H10" s="32"/>
    </row>
    <row r="11" spans="2:8" ht="12">
      <c r="B11" s="33" t="s">
        <v>13</v>
      </c>
      <c r="C11" s="34">
        <f>3182+2</f>
        <v>3184</v>
      </c>
      <c r="D11" s="34">
        <v>88</v>
      </c>
      <c r="E11" s="34">
        <v>136</v>
      </c>
      <c r="F11" s="34">
        <v>0</v>
      </c>
      <c r="G11" s="35">
        <v>0</v>
      </c>
      <c r="H11" s="35">
        <f>SUM(C11:G11)</f>
        <v>3408</v>
      </c>
    </row>
    <row r="12" spans="2:8" ht="12">
      <c r="B12" s="33" t="s">
        <v>11</v>
      </c>
      <c r="C12" s="34">
        <v>14</v>
      </c>
      <c r="D12" s="34">
        <v>187</v>
      </c>
      <c r="E12" s="34">
        <v>451</v>
      </c>
      <c r="F12" s="34">
        <v>0</v>
      </c>
      <c r="G12" s="35">
        <v>0</v>
      </c>
      <c r="H12" s="35">
        <f>SUM(C12:G12)</f>
        <v>652</v>
      </c>
    </row>
    <row r="13" spans="2:8" ht="12">
      <c r="B13" s="33" t="s">
        <v>10</v>
      </c>
      <c r="C13" s="34">
        <v>2</v>
      </c>
      <c r="D13" s="34">
        <v>88</v>
      </c>
      <c r="E13" s="34">
        <v>800</v>
      </c>
      <c r="F13" s="34">
        <v>0</v>
      </c>
      <c r="G13" s="35">
        <v>0</v>
      </c>
      <c r="H13" s="35">
        <f>SUM(C13:G13)</f>
        <v>890</v>
      </c>
    </row>
    <row r="14" spans="2:8" ht="12">
      <c r="B14" s="33" t="s">
        <v>9</v>
      </c>
      <c r="C14" s="34">
        <v>0</v>
      </c>
      <c r="D14" s="34">
        <v>22</v>
      </c>
      <c r="E14" s="34">
        <v>16</v>
      </c>
      <c r="F14" s="34">
        <v>36</v>
      </c>
      <c r="G14" s="35">
        <v>0</v>
      </c>
      <c r="H14" s="35">
        <f>SUM(C14:G14)</f>
        <v>74</v>
      </c>
    </row>
    <row r="15" spans="2:8" ht="12">
      <c r="B15" s="33" t="s">
        <v>6</v>
      </c>
      <c r="C15" s="34">
        <v>15</v>
      </c>
      <c r="D15" s="34">
        <v>17</v>
      </c>
      <c r="E15" s="34">
        <v>5</v>
      </c>
      <c r="F15" s="34">
        <v>0</v>
      </c>
      <c r="G15" s="35">
        <v>0</v>
      </c>
      <c r="H15" s="35">
        <f>SUM(C15:G15)</f>
        <v>37</v>
      </c>
    </row>
    <row r="16" spans="1:8" ht="12">
      <c r="A16" s="164" t="s">
        <v>18</v>
      </c>
      <c r="B16" s="164"/>
      <c r="C16" s="34">
        <f aca="true" t="shared" si="0" ref="C16:H16">SUM(C11:C15)</f>
        <v>3215</v>
      </c>
      <c r="D16" s="34">
        <f t="shared" si="0"/>
        <v>402</v>
      </c>
      <c r="E16" s="34">
        <f t="shared" si="0"/>
        <v>1408</v>
      </c>
      <c r="F16" s="34">
        <f t="shared" si="0"/>
        <v>36</v>
      </c>
      <c r="G16" s="34">
        <f t="shared" si="0"/>
        <v>0</v>
      </c>
      <c r="H16" s="34">
        <f t="shared" si="0"/>
        <v>5061</v>
      </c>
    </row>
    <row r="17" spans="2:8" ht="12">
      <c r="B17" s="33"/>
      <c r="C17" s="34"/>
      <c r="D17" s="34"/>
      <c r="E17" s="34"/>
      <c r="F17" s="34"/>
      <c r="G17" s="34"/>
      <c r="H17" s="34"/>
    </row>
    <row r="18" spans="2:8" ht="12">
      <c r="B18" s="33" t="s">
        <v>7</v>
      </c>
      <c r="C18" s="34">
        <v>0</v>
      </c>
      <c r="D18" s="35">
        <v>0</v>
      </c>
      <c r="E18" s="35">
        <v>0</v>
      </c>
      <c r="F18" s="35">
        <v>331</v>
      </c>
      <c r="G18" s="35">
        <v>203</v>
      </c>
      <c r="H18" s="35">
        <f>SUM(C18:G18)</f>
        <v>534</v>
      </c>
    </row>
    <row r="19" spans="2:8" ht="12">
      <c r="B19" s="33" t="s">
        <v>12</v>
      </c>
      <c r="C19" s="34">
        <v>0</v>
      </c>
      <c r="D19" s="35">
        <v>0</v>
      </c>
      <c r="E19" s="35">
        <v>0</v>
      </c>
      <c r="F19" s="35">
        <v>9</v>
      </c>
      <c r="G19" s="35">
        <v>6</v>
      </c>
      <c r="H19" s="35">
        <f>SUM(C19:G19)</f>
        <v>15</v>
      </c>
    </row>
    <row r="20" spans="2:8" ht="12">
      <c r="B20" s="33" t="s">
        <v>8</v>
      </c>
      <c r="C20" s="34">
        <v>0</v>
      </c>
      <c r="D20" s="35">
        <v>0</v>
      </c>
      <c r="E20" s="35">
        <v>0</v>
      </c>
      <c r="F20" s="35">
        <v>30</v>
      </c>
      <c r="G20" s="35">
        <v>23</v>
      </c>
      <c r="H20" s="35">
        <f>SUM(C20:G20)</f>
        <v>53</v>
      </c>
    </row>
    <row r="21" spans="1:8" ht="12">
      <c r="A21" s="164" t="s">
        <v>17</v>
      </c>
      <c r="B21" s="164"/>
      <c r="C21" s="34">
        <f aca="true" t="shared" si="1" ref="C21:H21">SUM(C18:C20)</f>
        <v>0</v>
      </c>
      <c r="D21" s="34">
        <f t="shared" si="1"/>
        <v>0</v>
      </c>
      <c r="E21" s="34">
        <f t="shared" si="1"/>
        <v>0</v>
      </c>
      <c r="F21" s="34">
        <f t="shared" si="1"/>
        <v>370</v>
      </c>
      <c r="G21" s="34">
        <f t="shared" si="1"/>
        <v>232</v>
      </c>
      <c r="H21" s="34">
        <f t="shared" si="1"/>
        <v>602</v>
      </c>
    </row>
    <row r="22" spans="2:8" ht="12">
      <c r="B22" s="33"/>
      <c r="C22" s="34"/>
      <c r="D22" s="34"/>
      <c r="E22" s="34"/>
      <c r="F22" s="34"/>
      <c r="G22" s="34"/>
      <c r="H22" s="34"/>
    </row>
    <row r="23" spans="1:8" ht="12">
      <c r="A23" s="164" t="s">
        <v>5</v>
      </c>
      <c r="B23" s="164"/>
      <c r="C23" s="35">
        <f aca="true" t="shared" si="2" ref="C23:H23">C21+C16</f>
        <v>3215</v>
      </c>
      <c r="D23" s="35">
        <f t="shared" si="2"/>
        <v>402</v>
      </c>
      <c r="E23" s="35">
        <f t="shared" si="2"/>
        <v>1408</v>
      </c>
      <c r="F23" s="35">
        <f t="shared" si="2"/>
        <v>406</v>
      </c>
      <c r="G23" s="35">
        <f t="shared" si="2"/>
        <v>232</v>
      </c>
      <c r="H23" s="35">
        <f t="shared" si="2"/>
        <v>5663</v>
      </c>
    </row>
    <row r="24" spans="3:8" ht="12">
      <c r="C24" s="36"/>
      <c r="D24" s="36"/>
      <c r="E24" s="36"/>
      <c r="F24" s="36"/>
      <c r="G24" s="36"/>
      <c r="H24" s="36"/>
    </row>
  </sheetData>
  <mergeCells count="3">
    <mergeCell ref="A23:B23"/>
    <mergeCell ref="A16:B16"/>
    <mergeCell ref="A21:B21"/>
  </mergeCells>
  <printOptions horizontalCentered="1"/>
  <pageMargins left="1" right="1" top="1" bottom="0.7" header="0.5" footer="0.5"/>
  <pageSetup horizontalDpi="600" verticalDpi="600" orientation="portrait" r:id="rId1"/>
  <headerFooter alignWithMargins="0">
    <oddFooter>&amp;C&amp;"Times New Roman,Regular"&amp;9- &amp;P+16 -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Linda</cp:lastModifiedBy>
  <cp:lastPrinted>2006-09-19T17:01:50Z</cp:lastPrinted>
  <dcterms:created xsi:type="dcterms:W3CDTF">2004-08-20T19:55:43Z</dcterms:created>
  <dcterms:modified xsi:type="dcterms:W3CDTF">2006-09-20T13:06:59Z</dcterms:modified>
  <cp:category/>
  <cp:version/>
  <cp:contentType/>
  <cp:contentStatus/>
</cp:coreProperties>
</file>